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第15回　松本練成会\"/>
    </mc:Choice>
  </mc:AlternateContent>
  <bookViews>
    <workbookView xWindow="0" yWindow="0" windowWidth="19200" windowHeight="12915" tabRatio="715" firstSheet="1" activeTab="1"/>
  </bookViews>
  <sheets>
    <sheet name="対戦チーム表" sheetId="4" state="hidden" r:id="rId1"/>
    <sheet name="試合結果一覧表" sheetId="2" r:id="rId2"/>
    <sheet name="島立" sheetId="14" r:id="rId3"/>
    <sheet name="島立小" sheetId="15" r:id="rId4"/>
    <sheet name="芝沢" sheetId="16" r:id="rId5"/>
    <sheet name="臨空" sheetId="17" r:id="rId6"/>
    <sheet name="里山辺" sheetId="19" r:id="rId7"/>
    <sheet name="本郷" sheetId="20" r:id="rId8"/>
    <sheet name="明善" sheetId="21" r:id="rId9"/>
    <sheet name="内田" sheetId="18" r:id="rId10"/>
    <sheet name="波田小" sheetId="22" r:id="rId11"/>
    <sheet name="波田 " sheetId="23" r:id="rId12"/>
  </sheets>
  <definedNames>
    <definedName name="_xlnm.Print_Area" localSheetId="1">試合結果一覧表!$A$1:$AY$284</definedName>
    <definedName name="_xlnm.Print_Area" localSheetId="4">芝沢!$A$1:$Z$31</definedName>
    <definedName name="_xlnm.Print_Area" localSheetId="2">島立!$A$1:$Z$30</definedName>
    <definedName name="_xlnm.Print_Area" localSheetId="3">島立小!$A$1:$Z$29</definedName>
    <definedName name="_xlnm.Print_Area" localSheetId="9">内田!$A$1:$Z$29</definedName>
    <definedName name="_xlnm.Print_Area" localSheetId="11">'波田 '!$A$1:$Z$29</definedName>
    <definedName name="_xlnm.Print_Area" localSheetId="10">波田小!$A$1:$Z$30</definedName>
    <definedName name="_xlnm.Print_Area" localSheetId="7">本郷!$A$1:$Z$29</definedName>
    <definedName name="_xlnm.Print_Area" localSheetId="8">明善!$A$1:$Z$29</definedName>
    <definedName name="_xlnm.Print_Area" localSheetId="6">里山辺!$A$1:$Z$28</definedName>
    <definedName name="_xlnm.Print_Area" localSheetId="5">臨空!$A$1:$Z$30</definedName>
    <definedName name="島立">対戦チーム表!$B$5:$F$18</definedName>
  </definedNames>
  <calcPr calcId="152511"/>
</workbook>
</file>

<file path=xl/calcChain.xml><?xml version="1.0" encoding="utf-8"?>
<calcChain xmlns="http://schemas.openxmlformats.org/spreadsheetml/2006/main">
  <c r="AE279" i="2" l="1"/>
  <c r="AD279" i="2"/>
  <c r="AG138" i="2"/>
  <c r="AF138" i="2"/>
  <c r="AM128" i="2"/>
  <c r="AL128" i="2"/>
  <c r="AI112" i="2"/>
  <c r="AH112" i="2"/>
  <c r="AD81" i="2" l="1"/>
  <c r="AE81" i="2"/>
  <c r="AK83" i="2"/>
  <c r="AJ83" i="2"/>
  <c r="AH82" i="2"/>
  <c r="AI82" i="2"/>
  <c r="AG83" i="2"/>
  <c r="AF83" i="2"/>
  <c r="AE82" i="2"/>
  <c r="AD82" i="2"/>
  <c r="AE83" i="2"/>
  <c r="AD83" i="2"/>
  <c r="AK82" i="2"/>
  <c r="AJ82" i="2"/>
  <c r="AI81" i="2"/>
  <c r="AH81" i="2"/>
  <c r="AG81" i="2"/>
  <c r="AF81" i="2"/>
  <c r="AG80" i="2"/>
  <c r="AF80" i="2"/>
  <c r="AE80" i="2"/>
  <c r="AD80" i="2"/>
  <c r="AN23" i="2"/>
  <c r="AN22" i="2"/>
  <c r="AN21" i="2"/>
  <c r="AN20" i="2"/>
  <c r="AN19" i="2"/>
  <c r="AO23" i="2"/>
  <c r="AO22" i="2"/>
  <c r="AO21" i="2"/>
  <c r="AO20" i="2"/>
  <c r="AO19" i="2"/>
  <c r="AJ53" i="2"/>
  <c r="AK53" i="2"/>
  <c r="AE168" i="2" l="1"/>
  <c r="AD168" i="2"/>
  <c r="AO168" i="2"/>
  <c r="AN168" i="2"/>
  <c r="AK166" i="2"/>
  <c r="AJ166" i="2"/>
  <c r="AE163" i="2"/>
  <c r="AD163" i="2"/>
  <c r="AJ111" i="2"/>
  <c r="AN111" i="2"/>
  <c r="AN110" i="2"/>
  <c r="AN109" i="2"/>
  <c r="AN108" i="2"/>
  <c r="AN107" i="2"/>
  <c r="AO111" i="2"/>
  <c r="AO110" i="2"/>
  <c r="AO109" i="2"/>
  <c r="AO108" i="2"/>
  <c r="AO107" i="2"/>
  <c r="AN82" i="2"/>
  <c r="AN81" i="2"/>
  <c r="AN80" i="2"/>
  <c r="AN79" i="2"/>
  <c r="AN78" i="2"/>
  <c r="AO82" i="2"/>
  <c r="AO81" i="2"/>
  <c r="AO80" i="2"/>
  <c r="AO79" i="2"/>
  <c r="AO78" i="2"/>
  <c r="AF9" i="2"/>
  <c r="AG9" i="2"/>
  <c r="AN127" i="2"/>
  <c r="AN126" i="2"/>
  <c r="AN125" i="2"/>
  <c r="AN124" i="2"/>
  <c r="AN123" i="2"/>
  <c r="AO127" i="2"/>
  <c r="AO126" i="2"/>
  <c r="AO125" i="2"/>
  <c r="AO124" i="2"/>
  <c r="AO123" i="2"/>
  <c r="AN210" i="2"/>
  <c r="AN209" i="2"/>
  <c r="AN208" i="2"/>
  <c r="AN207" i="2"/>
  <c r="AN206" i="2"/>
  <c r="AO210" i="2"/>
  <c r="AO209" i="2"/>
  <c r="AO208" i="2"/>
  <c r="AO207" i="2"/>
  <c r="AO206" i="2"/>
  <c r="AN68" i="2"/>
  <c r="AN67" i="2"/>
  <c r="AN66" i="2"/>
  <c r="AN65" i="2"/>
  <c r="AN64" i="2"/>
  <c r="AO68" i="2"/>
  <c r="AO67" i="2"/>
  <c r="AO66" i="2"/>
  <c r="AO65" i="2"/>
  <c r="AO64" i="2"/>
  <c r="C9" i="16"/>
  <c r="C10" i="16"/>
  <c r="AM240" i="2" l="1"/>
  <c r="AL240" i="2"/>
  <c r="AE240" i="2"/>
  <c r="AD240" i="2"/>
  <c r="AD239" i="2"/>
  <c r="AE239" i="2"/>
  <c r="AN234" i="2" s="1"/>
  <c r="AM239" i="2"/>
  <c r="AL239" i="2"/>
  <c r="AO240" i="2"/>
  <c r="AN240" i="2"/>
  <c r="AN238" i="2"/>
  <c r="AO238" i="2"/>
  <c r="AO236" i="2"/>
  <c r="AO235" i="2"/>
  <c r="AN236" i="2"/>
  <c r="AN235" i="2"/>
  <c r="AO234" i="2"/>
  <c r="AM234" i="2"/>
  <c r="AL234" i="2"/>
  <c r="AJ239" i="2"/>
  <c r="AO237" i="2" s="1"/>
  <c r="AK239" i="2"/>
  <c r="AN237" i="2" s="1"/>
  <c r="AJ238" i="2"/>
  <c r="AK238" i="2"/>
  <c r="AH238" i="2"/>
  <c r="AI238" i="2"/>
  <c r="AF240" i="2"/>
  <c r="AG240" i="2"/>
  <c r="AF237" i="2"/>
  <c r="AG237" i="2"/>
  <c r="AF236" i="2"/>
  <c r="AG236" i="2"/>
  <c r="AD236" i="2"/>
  <c r="AE236" i="2"/>
  <c r="Z7" i="23"/>
  <c r="Z8" i="23"/>
  <c r="Z9" i="23"/>
  <c r="Z12" i="23"/>
  <c r="Z6" i="23"/>
  <c r="Z9" i="22"/>
  <c r="Z11" i="22"/>
  <c r="Z12" i="22"/>
  <c r="Z13" i="22"/>
  <c r="Z7" i="22"/>
  <c r="Z12" i="18"/>
  <c r="Z13" i="18"/>
  <c r="Z7" i="18"/>
  <c r="Z8" i="21"/>
  <c r="Z12" i="21"/>
  <c r="Z13" i="21"/>
  <c r="Z7" i="21"/>
  <c r="Z11" i="20"/>
  <c r="Z12" i="20"/>
  <c r="Z13" i="20"/>
  <c r="Z8" i="19"/>
  <c r="Z8" i="17"/>
  <c r="Z9" i="17"/>
  <c r="Z11" i="17"/>
  <c r="Z13" i="17"/>
  <c r="Z7" i="17"/>
  <c r="Z9" i="16"/>
  <c r="Z12" i="16"/>
  <c r="Z13" i="16"/>
  <c r="Z20" i="16"/>
  <c r="Z7" i="15"/>
  <c r="Z9" i="15"/>
  <c r="Z10" i="15"/>
  <c r="Z12" i="15"/>
  <c r="Z18" i="15"/>
  <c r="Z25" i="14"/>
  <c r="Z7" i="14"/>
  <c r="Z8" i="14"/>
  <c r="Z9" i="14"/>
  <c r="Z10" i="14"/>
  <c r="Z11" i="14"/>
  <c r="Z12" i="14"/>
  <c r="Z263" i="2"/>
  <c r="Z264" i="2"/>
  <c r="Z265" i="2"/>
  <c r="Z266" i="2"/>
  <c r="Z10" i="23" s="1"/>
  <c r="Z267" i="2"/>
  <c r="Z11" i="23" s="1"/>
  <c r="Z268" i="2"/>
  <c r="Z262" i="2"/>
  <c r="Z235" i="2"/>
  <c r="Z8" i="22" s="1"/>
  <c r="Z236" i="2"/>
  <c r="Z237" i="2"/>
  <c r="Z10" i="22" s="1"/>
  <c r="Z238" i="2"/>
  <c r="Z239" i="2"/>
  <c r="Z240" i="2"/>
  <c r="Z234" i="2"/>
  <c r="Z207" i="2"/>
  <c r="Z8" i="18" s="1"/>
  <c r="Z208" i="2"/>
  <c r="Z9" i="18" s="1"/>
  <c r="Z209" i="2"/>
  <c r="Z10" i="18" s="1"/>
  <c r="Z210" i="2"/>
  <c r="Z11" i="18" s="1"/>
  <c r="Z211" i="2"/>
  <c r="Z212" i="2"/>
  <c r="Z206" i="2"/>
  <c r="Z179" i="2"/>
  <c r="Z180" i="2"/>
  <c r="Z9" i="21" s="1"/>
  <c r="Z181" i="2"/>
  <c r="Z10" i="21" s="1"/>
  <c r="Z182" i="2"/>
  <c r="Z11" i="21" s="1"/>
  <c r="Z183" i="2"/>
  <c r="Z184" i="2"/>
  <c r="Z178" i="2"/>
  <c r="Z151" i="2"/>
  <c r="Z8" i="20" s="1"/>
  <c r="Z152" i="2"/>
  <c r="Z9" i="20" s="1"/>
  <c r="Z153" i="2"/>
  <c r="Z10" i="20" s="1"/>
  <c r="Z154" i="2"/>
  <c r="Z155" i="2"/>
  <c r="Z156" i="2"/>
  <c r="Z150" i="2"/>
  <c r="Z7" i="20" s="1"/>
  <c r="Z124" i="2"/>
  <c r="Z125" i="2"/>
  <c r="Z9" i="19" s="1"/>
  <c r="Z126" i="2"/>
  <c r="Z10" i="19" s="1"/>
  <c r="Z127" i="2"/>
  <c r="Z11" i="19" s="1"/>
  <c r="Z128" i="2"/>
  <c r="Z12" i="19" s="1"/>
  <c r="Z129" i="2"/>
  <c r="Z13" i="19" s="1"/>
  <c r="Z123" i="2"/>
  <c r="D124" i="2" s="1"/>
  <c r="Z95" i="2"/>
  <c r="Z96" i="2"/>
  <c r="Z97" i="2"/>
  <c r="Z10" i="17" s="1"/>
  <c r="Z98" i="2"/>
  <c r="Z99" i="2"/>
  <c r="Z12" i="17" s="1"/>
  <c r="Z100" i="2"/>
  <c r="Z94" i="2"/>
  <c r="Z65" i="2"/>
  <c r="Z8" i="16" s="1"/>
  <c r="Z66" i="2"/>
  <c r="Z67" i="2"/>
  <c r="Z10" i="16" s="1"/>
  <c r="Z68" i="2"/>
  <c r="Z11" i="16" s="1"/>
  <c r="Z69" i="2"/>
  <c r="Z70" i="2"/>
  <c r="Z64" i="2"/>
  <c r="Z7" i="16" s="1"/>
  <c r="Z36" i="2"/>
  <c r="Z37" i="2"/>
  <c r="Z8" i="15" s="1"/>
  <c r="Z38" i="2"/>
  <c r="Z39" i="2"/>
  <c r="Z40" i="2"/>
  <c r="Z11" i="15" s="1"/>
  <c r="Z41" i="2"/>
  <c r="Z35" i="2"/>
  <c r="Z6" i="15" s="1"/>
  <c r="Z11" i="2"/>
  <c r="K10" i="4"/>
  <c r="Z24" i="14" s="1"/>
  <c r="K73" i="4"/>
  <c r="Z279" i="2" s="1"/>
  <c r="Z24" i="23" s="1"/>
  <c r="K52" i="4"/>
  <c r="Z195" i="2" s="1"/>
  <c r="Z24" i="21" s="1"/>
  <c r="K45" i="4"/>
  <c r="Z167" i="2" s="1"/>
  <c r="Z24" i="20" s="1"/>
  <c r="K46" i="4"/>
  <c r="Z168" i="2" s="1"/>
  <c r="Z25" i="20" s="1"/>
  <c r="K36" i="4"/>
  <c r="Z138" i="2" s="1"/>
  <c r="Z22" i="19" s="1"/>
  <c r="K37" i="4"/>
  <c r="Z139" i="2" s="1"/>
  <c r="Z23" i="19" s="1"/>
  <c r="K38" i="4"/>
  <c r="Z140" i="2" s="1"/>
  <c r="Z24" i="19" s="1"/>
  <c r="K39" i="4"/>
  <c r="Z141" i="2" s="1"/>
  <c r="Z25" i="19" s="1"/>
  <c r="K35" i="4"/>
  <c r="Z137" i="2" s="1"/>
  <c r="Z21" i="19" s="1"/>
  <c r="K31" i="4"/>
  <c r="Z112" i="2" s="1"/>
  <c r="Z25" i="17" s="1"/>
  <c r="Z7" i="19" l="1"/>
  <c r="K5" i="4"/>
  <c r="Z19" i="2" l="1"/>
  <c r="Z19" i="14"/>
  <c r="U26" i="23"/>
  <c r="S26" i="23"/>
  <c r="R26" i="23"/>
  <c r="Q26" i="23"/>
  <c r="P26" i="23"/>
  <c r="N26" i="23"/>
  <c r="M26" i="23"/>
  <c r="J26" i="23"/>
  <c r="H26" i="23"/>
  <c r="G26" i="23"/>
  <c r="F26" i="23"/>
  <c r="E26" i="23"/>
  <c r="C26" i="23"/>
  <c r="B26" i="23"/>
  <c r="U25" i="23"/>
  <c r="S25" i="23"/>
  <c r="R25" i="23"/>
  <c r="Q25" i="23"/>
  <c r="P25" i="23"/>
  <c r="N25" i="23"/>
  <c r="M25" i="23"/>
  <c r="J25" i="23"/>
  <c r="H25" i="23"/>
  <c r="G25" i="23"/>
  <c r="F25" i="23"/>
  <c r="E25" i="23"/>
  <c r="C25" i="23"/>
  <c r="B25" i="23"/>
  <c r="U24" i="23"/>
  <c r="S24" i="23"/>
  <c r="R24" i="23"/>
  <c r="Q24" i="23"/>
  <c r="P24" i="23"/>
  <c r="N24" i="23"/>
  <c r="M24" i="23"/>
  <c r="J24" i="23"/>
  <c r="H24" i="23"/>
  <c r="G24" i="23"/>
  <c r="F24" i="23"/>
  <c r="E24" i="23"/>
  <c r="C24" i="23"/>
  <c r="B24" i="23"/>
  <c r="U23" i="23"/>
  <c r="S23" i="23"/>
  <c r="R23" i="23"/>
  <c r="Q23" i="23"/>
  <c r="P23" i="23"/>
  <c r="N23" i="23"/>
  <c r="M23" i="23"/>
  <c r="J23" i="23"/>
  <c r="H23" i="23"/>
  <c r="G23" i="23"/>
  <c r="F23" i="23"/>
  <c r="E23" i="23"/>
  <c r="C23" i="23"/>
  <c r="B23" i="23"/>
  <c r="U22" i="23"/>
  <c r="S22" i="23"/>
  <c r="R22" i="23"/>
  <c r="Q22" i="23"/>
  <c r="P22" i="23"/>
  <c r="N22" i="23"/>
  <c r="M22" i="23"/>
  <c r="J22" i="23"/>
  <c r="H22" i="23"/>
  <c r="G22" i="23"/>
  <c r="F22" i="23"/>
  <c r="E22" i="23"/>
  <c r="C22" i="23"/>
  <c r="B22" i="23"/>
  <c r="U21" i="23"/>
  <c r="S21" i="23"/>
  <c r="R21" i="23"/>
  <c r="Q21" i="23"/>
  <c r="P21" i="23"/>
  <c r="N21" i="23"/>
  <c r="M21" i="23"/>
  <c r="J21" i="23"/>
  <c r="H21" i="23"/>
  <c r="G21" i="23"/>
  <c r="F21" i="23"/>
  <c r="E21" i="23"/>
  <c r="C21" i="23"/>
  <c r="B21" i="23"/>
  <c r="U20" i="23"/>
  <c r="S20" i="23"/>
  <c r="R20" i="23"/>
  <c r="Q20" i="23"/>
  <c r="P20" i="23"/>
  <c r="N20" i="23"/>
  <c r="M20" i="23"/>
  <c r="J20" i="23"/>
  <c r="H20" i="23"/>
  <c r="G20" i="23"/>
  <c r="F20" i="23"/>
  <c r="E20" i="23"/>
  <c r="C20" i="23"/>
  <c r="B20" i="23"/>
  <c r="U13" i="23"/>
  <c r="S13" i="23"/>
  <c r="R13" i="23"/>
  <c r="Q13" i="23"/>
  <c r="P13" i="23"/>
  <c r="N13" i="23"/>
  <c r="M13" i="23"/>
  <c r="J13" i="23"/>
  <c r="H13" i="23"/>
  <c r="G13" i="23"/>
  <c r="F13" i="23"/>
  <c r="E13" i="23"/>
  <c r="C13" i="23"/>
  <c r="B13" i="23"/>
  <c r="U12" i="23"/>
  <c r="S12" i="23"/>
  <c r="R12" i="23"/>
  <c r="Q12" i="23"/>
  <c r="P12" i="23"/>
  <c r="N12" i="23"/>
  <c r="M12" i="23"/>
  <c r="J12" i="23"/>
  <c r="H12" i="23"/>
  <c r="G12" i="23"/>
  <c r="F12" i="23"/>
  <c r="E12" i="23"/>
  <c r="C12" i="23"/>
  <c r="B12" i="23"/>
  <c r="U11" i="23"/>
  <c r="S11" i="23"/>
  <c r="R11" i="23"/>
  <c r="Q11" i="23"/>
  <c r="P11" i="23"/>
  <c r="N11" i="23"/>
  <c r="M11" i="23"/>
  <c r="J11" i="23"/>
  <c r="H11" i="23"/>
  <c r="G11" i="23"/>
  <c r="F11" i="23"/>
  <c r="E11" i="23"/>
  <c r="C11" i="23"/>
  <c r="B11" i="23"/>
  <c r="U10" i="23"/>
  <c r="S10" i="23"/>
  <c r="R10" i="23"/>
  <c r="Q10" i="23"/>
  <c r="P10" i="23"/>
  <c r="N10" i="23"/>
  <c r="M10" i="23"/>
  <c r="J10" i="23"/>
  <c r="H10" i="23"/>
  <c r="G10" i="23"/>
  <c r="F10" i="23"/>
  <c r="E10" i="23"/>
  <c r="C10" i="23"/>
  <c r="B10" i="23"/>
  <c r="U9" i="23"/>
  <c r="S9" i="23"/>
  <c r="R9" i="23"/>
  <c r="Q9" i="23"/>
  <c r="P9" i="23"/>
  <c r="N9" i="23"/>
  <c r="M9" i="23"/>
  <c r="J9" i="23"/>
  <c r="H9" i="23"/>
  <c r="G9" i="23"/>
  <c r="F9" i="23"/>
  <c r="E9" i="23"/>
  <c r="C9" i="23"/>
  <c r="B9" i="23"/>
  <c r="U8" i="23"/>
  <c r="S8" i="23"/>
  <c r="R8" i="23"/>
  <c r="Q8" i="23"/>
  <c r="P8" i="23"/>
  <c r="N8" i="23"/>
  <c r="M8" i="23"/>
  <c r="J8" i="23"/>
  <c r="H8" i="23"/>
  <c r="G8" i="23"/>
  <c r="F8" i="23"/>
  <c r="E8" i="23"/>
  <c r="C8" i="23"/>
  <c r="B8" i="23"/>
  <c r="U7" i="23"/>
  <c r="S7" i="23"/>
  <c r="R7" i="23"/>
  <c r="Q7" i="23"/>
  <c r="P7" i="23"/>
  <c r="N7" i="23"/>
  <c r="M7" i="23"/>
  <c r="J7" i="23"/>
  <c r="H7" i="23"/>
  <c r="G7" i="23"/>
  <c r="F7" i="23"/>
  <c r="E7" i="23"/>
  <c r="C7" i="23"/>
  <c r="B7" i="23"/>
  <c r="M1" i="23"/>
  <c r="X6" i="23" s="1"/>
  <c r="X19" i="23" s="1"/>
  <c r="U27" i="22"/>
  <c r="S27" i="22"/>
  <c r="R27" i="22"/>
  <c r="Q27" i="22"/>
  <c r="P27" i="22"/>
  <c r="N27" i="22"/>
  <c r="M27" i="22"/>
  <c r="J27" i="22"/>
  <c r="H27" i="22"/>
  <c r="G27" i="22"/>
  <c r="F27" i="22"/>
  <c r="E27" i="22"/>
  <c r="C27" i="22"/>
  <c r="B27" i="22"/>
  <c r="U26" i="22"/>
  <c r="S26" i="22"/>
  <c r="R26" i="22"/>
  <c r="Q26" i="22"/>
  <c r="P26" i="22"/>
  <c r="N26" i="22"/>
  <c r="M26" i="22"/>
  <c r="J26" i="22"/>
  <c r="H26" i="22"/>
  <c r="G26" i="22"/>
  <c r="F26" i="22"/>
  <c r="E26" i="22"/>
  <c r="C26" i="22"/>
  <c r="B26" i="22"/>
  <c r="U25" i="22"/>
  <c r="S25" i="22"/>
  <c r="R25" i="22"/>
  <c r="Q25" i="22"/>
  <c r="P25" i="22"/>
  <c r="N25" i="22"/>
  <c r="M25" i="22"/>
  <c r="J25" i="22"/>
  <c r="H25" i="22"/>
  <c r="G25" i="22"/>
  <c r="F25" i="22"/>
  <c r="E25" i="22"/>
  <c r="C25" i="22"/>
  <c r="B25" i="22"/>
  <c r="U24" i="22"/>
  <c r="S24" i="22"/>
  <c r="R24" i="22"/>
  <c r="Q24" i="22"/>
  <c r="P24" i="22"/>
  <c r="N24" i="22"/>
  <c r="M24" i="22"/>
  <c r="J24" i="22"/>
  <c r="H24" i="22"/>
  <c r="G24" i="22"/>
  <c r="F24" i="22"/>
  <c r="E24" i="22"/>
  <c r="C24" i="22"/>
  <c r="B24" i="22"/>
  <c r="U23" i="22"/>
  <c r="S23" i="22"/>
  <c r="R23" i="22"/>
  <c r="Q23" i="22"/>
  <c r="P23" i="22"/>
  <c r="N23" i="22"/>
  <c r="M23" i="22"/>
  <c r="J23" i="22"/>
  <c r="H23" i="22"/>
  <c r="G23" i="22"/>
  <c r="F23" i="22"/>
  <c r="E23" i="22"/>
  <c r="C23" i="22"/>
  <c r="B23" i="22"/>
  <c r="U22" i="22"/>
  <c r="S22" i="22"/>
  <c r="R22" i="22"/>
  <c r="Q22" i="22"/>
  <c r="P22" i="22"/>
  <c r="N22" i="22"/>
  <c r="M22" i="22"/>
  <c r="J22" i="22"/>
  <c r="H22" i="22"/>
  <c r="G22" i="22"/>
  <c r="F22" i="22"/>
  <c r="E22" i="22"/>
  <c r="C22" i="22"/>
  <c r="B22" i="22"/>
  <c r="U21" i="22"/>
  <c r="S21" i="22"/>
  <c r="R21" i="22"/>
  <c r="Q21" i="22"/>
  <c r="P21" i="22"/>
  <c r="N21" i="22"/>
  <c r="M21" i="22"/>
  <c r="J21" i="22"/>
  <c r="H21" i="22"/>
  <c r="G21" i="22"/>
  <c r="F21" i="22"/>
  <c r="E21" i="22"/>
  <c r="C21" i="22"/>
  <c r="B21" i="22"/>
  <c r="U14" i="22"/>
  <c r="S14" i="22"/>
  <c r="R14" i="22"/>
  <c r="Q14" i="22"/>
  <c r="P14" i="22"/>
  <c r="N14" i="22"/>
  <c r="M14" i="22"/>
  <c r="J14" i="22"/>
  <c r="H14" i="22"/>
  <c r="G14" i="22"/>
  <c r="F14" i="22"/>
  <c r="E14" i="22"/>
  <c r="C14" i="22"/>
  <c r="B14" i="22"/>
  <c r="U13" i="22"/>
  <c r="S13" i="22"/>
  <c r="R13" i="22"/>
  <c r="Q13" i="22"/>
  <c r="P13" i="22"/>
  <c r="N13" i="22"/>
  <c r="M13" i="22"/>
  <c r="J13" i="22"/>
  <c r="H13" i="22"/>
  <c r="G13" i="22"/>
  <c r="F13" i="22"/>
  <c r="E13" i="22"/>
  <c r="C13" i="22"/>
  <c r="B13" i="22"/>
  <c r="U12" i="22"/>
  <c r="S12" i="22"/>
  <c r="R12" i="22"/>
  <c r="Q12" i="22"/>
  <c r="P12" i="22"/>
  <c r="N12" i="22"/>
  <c r="M12" i="22"/>
  <c r="J12" i="22"/>
  <c r="H12" i="22"/>
  <c r="G12" i="22"/>
  <c r="F12" i="22"/>
  <c r="E12" i="22"/>
  <c r="C12" i="22"/>
  <c r="B12" i="22"/>
  <c r="U11" i="22"/>
  <c r="S11" i="22"/>
  <c r="R11" i="22"/>
  <c r="Q11" i="22"/>
  <c r="P11" i="22"/>
  <c r="N11" i="22"/>
  <c r="M11" i="22"/>
  <c r="J11" i="22"/>
  <c r="H11" i="22"/>
  <c r="G11" i="22"/>
  <c r="F11" i="22"/>
  <c r="E11" i="22"/>
  <c r="C11" i="22"/>
  <c r="B11" i="22"/>
  <c r="U10" i="22"/>
  <c r="S10" i="22"/>
  <c r="R10" i="22"/>
  <c r="Q10" i="22"/>
  <c r="P10" i="22"/>
  <c r="N10" i="22"/>
  <c r="M10" i="22"/>
  <c r="J10" i="22"/>
  <c r="H10" i="22"/>
  <c r="G10" i="22"/>
  <c r="F10" i="22"/>
  <c r="E10" i="22"/>
  <c r="C10" i="22"/>
  <c r="B10" i="22"/>
  <c r="U9" i="22"/>
  <c r="S9" i="22"/>
  <c r="R9" i="22"/>
  <c r="Q9" i="22"/>
  <c r="P9" i="22"/>
  <c r="N9" i="22"/>
  <c r="M9" i="22"/>
  <c r="J9" i="22"/>
  <c r="H9" i="22"/>
  <c r="G9" i="22"/>
  <c r="F9" i="22"/>
  <c r="E9" i="22"/>
  <c r="C9" i="22"/>
  <c r="B9" i="22"/>
  <c r="U8" i="22"/>
  <c r="S8" i="22"/>
  <c r="R8" i="22"/>
  <c r="Q8" i="22"/>
  <c r="P8" i="22"/>
  <c r="N8" i="22"/>
  <c r="M8" i="22"/>
  <c r="J8" i="22"/>
  <c r="H8" i="22"/>
  <c r="G8" i="22"/>
  <c r="F8" i="22"/>
  <c r="E8" i="22"/>
  <c r="C8" i="22"/>
  <c r="B8" i="22"/>
  <c r="M2" i="22"/>
  <c r="X7" i="22" s="1"/>
  <c r="X20" i="22" s="1"/>
  <c r="U26" i="21"/>
  <c r="S26" i="21"/>
  <c r="R26" i="21"/>
  <c r="Q26" i="21"/>
  <c r="P26" i="21"/>
  <c r="N26" i="21"/>
  <c r="M26" i="21"/>
  <c r="J26" i="21"/>
  <c r="H26" i="21"/>
  <c r="G26" i="21"/>
  <c r="F26" i="21"/>
  <c r="E26" i="21"/>
  <c r="C26" i="21"/>
  <c r="B26" i="21"/>
  <c r="U25" i="21"/>
  <c r="S25" i="21"/>
  <c r="R25" i="21"/>
  <c r="Q25" i="21"/>
  <c r="P25" i="21"/>
  <c r="N25" i="21"/>
  <c r="M25" i="21"/>
  <c r="J25" i="21"/>
  <c r="H25" i="21"/>
  <c r="G25" i="21"/>
  <c r="F25" i="21"/>
  <c r="E25" i="21"/>
  <c r="C25" i="21"/>
  <c r="B25" i="21"/>
  <c r="U24" i="21"/>
  <c r="S24" i="21"/>
  <c r="R24" i="21"/>
  <c r="Q24" i="21"/>
  <c r="P24" i="21"/>
  <c r="N24" i="21"/>
  <c r="M24" i="21"/>
  <c r="J24" i="21"/>
  <c r="H24" i="21"/>
  <c r="G24" i="21"/>
  <c r="F24" i="21"/>
  <c r="E24" i="21"/>
  <c r="C24" i="21"/>
  <c r="B24" i="21"/>
  <c r="U23" i="21"/>
  <c r="S23" i="21"/>
  <c r="R23" i="21"/>
  <c r="Q23" i="21"/>
  <c r="P23" i="21"/>
  <c r="N23" i="21"/>
  <c r="M23" i="21"/>
  <c r="J23" i="21"/>
  <c r="H23" i="21"/>
  <c r="G23" i="21"/>
  <c r="F23" i="21"/>
  <c r="E23" i="21"/>
  <c r="C23" i="21"/>
  <c r="B23" i="21"/>
  <c r="U22" i="21"/>
  <c r="S22" i="21"/>
  <c r="R22" i="21"/>
  <c r="Q22" i="21"/>
  <c r="P22" i="21"/>
  <c r="N22" i="21"/>
  <c r="M22" i="21"/>
  <c r="J22" i="21"/>
  <c r="H22" i="21"/>
  <c r="G22" i="21"/>
  <c r="F22" i="21"/>
  <c r="E22" i="21"/>
  <c r="C22" i="21"/>
  <c r="B22" i="21"/>
  <c r="U21" i="21"/>
  <c r="S21" i="21"/>
  <c r="R21" i="21"/>
  <c r="Q21" i="21"/>
  <c r="P21" i="21"/>
  <c r="N21" i="21"/>
  <c r="M21" i="21"/>
  <c r="J21" i="21"/>
  <c r="H21" i="21"/>
  <c r="G21" i="21"/>
  <c r="F21" i="21"/>
  <c r="E21" i="21"/>
  <c r="C21" i="21"/>
  <c r="B21" i="21"/>
  <c r="U20" i="21"/>
  <c r="S20" i="21"/>
  <c r="R20" i="21"/>
  <c r="Q20" i="21"/>
  <c r="P20" i="21"/>
  <c r="N20" i="21"/>
  <c r="M20" i="21"/>
  <c r="J20" i="21"/>
  <c r="H20" i="21"/>
  <c r="G20" i="21"/>
  <c r="F20" i="21"/>
  <c r="E20" i="21"/>
  <c r="C20" i="21"/>
  <c r="B20" i="21"/>
  <c r="U14" i="21"/>
  <c r="S14" i="21"/>
  <c r="R14" i="21"/>
  <c r="Q14" i="21"/>
  <c r="P14" i="21"/>
  <c r="N14" i="21"/>
  <c r="M14" i="21"/>
  <c r="J14" i="21"/>
  <c r="H14" i="21"/>
  <c r="G14" i="21"/>
  <c r="F14" i="21"/>
  <c r="E14" i="21"/>
  <c r="C14" i="21"/>
  <c r="B14" i="21"/>
  <c r="U13" i="21"/>
  <c r="S13" i="21"/>
  <c r="R13" i="21"/>
  <c r="Q13" i="21"/>
  <c r="P13" i="21"/>
  <c r="N13" i="21"/>
  <c r="M13" i="21"/>
  <c r="J13" i="21"/>
  <c r="H13" i="21"/>
  <c r="G13" i="21"/>
  <c r="F13" i="21"/>
  <c r="E13" i="21"/>
  <c r="C13" i="21"/>
  <c r="B13" i="21"/>
  <c r="U12" i="21"/>
  <c r="S12" i="21"/>
  <c r="R12" i="21"/>
  <c r="Q12" i="21"/>
  <c r="P12" i="21"/>
  <c r="N12" i="21"/>
  <c r="M12" i="21"/>
  <c r="J12" i="21"/>
  <c r="H12" i="21"/>
  <c r="G12" i="21"/>
  <c r="F12" i="21"/>
  <c r="E12" i="21"/>
  <c r="C12" i="21"/>
  <c r="B12" i="21"/>
  <c r="U11" i="21"/>
  <c r="S11" i="21"/>
  <c r="R11" i="21"/>
  <c r="Q11" i="21"/>
  <c r="P11" i="21"/>
  <c r="N11" i="21"/>
  <c r="M11" i="21"/>
  <c r="J11" i="21"/>
  <c r="H11" i="21"/>
  <c r="G11" i="21"/>
  <c r="F11" i="21"/>
  <c r="E11" i="21"/>
  <c r="C11" i="21"/>
  <c r="B11" i="21"/>
  <c r="U10" i="21"/>
  <c r="S10" i="21"/>
  <c r="R10" i="21"/>
  <c r="Q10" i="21"/>
  <c r="P10" i="21"/>
  <c r="N10" i="21"/>
  <c r="M10" i="21"/>
  <c r="J10" i="21"/>
  <c r="H10" i="21"/>
  <c r="G10" i="21"/>
  <c r="F10" i="21"/>
  <c r="E10" i="21"/>
  <c r="C10" i="21"/>
  <c r="B10" i="21"/>
  <c r="U9" i="21"/>
  <c r="S9" i="21"/>
  <c r="R9" i="21"/>
  <c r="Q9" i="21"/>
  <c r="P9" i="21"/>
  <c r="N9" i="21"/>
  <c r="M9" i="21"/>
  <c r="J9" i="21"/>
  <c r="H9" i="21"/>
  <c r="G9" i="21"/>
  <c r="F9" i="21"/>
  <c r="E9" i="21"/>
  <c r="C9" i="21"/>
  <c r="B9" i="21"/>
  <c r="U8" i="21"/>
  <c r="S8" i="21"/>
  <c r="R8" i="21"/>
  <c r="Q8" i="21"/>
  <c r="P8" i="21"/>
  <c r="N8" i="21"/>
  <c r="M8" i="21"/>
  <c r="J8" i="21"/>
  <c r="H8" i="21"/>
  <c r="G8" i="21"/>
  <c r="F8" i="21"/>
  <c r="E8" i="21"/>
  <c r="C8" i="21"/>
  <c r="B8" i="21"/>
  <c r="M2" i="21"/>
  <c r="X7" i="21" s="1"/>
  <c r="X19" i="21" s="1"/>
  <c r="U26" i="20"/>
  <c r="S26" i="20"/>
  <c r="R26" i="20"/>
  <c r="Q26" i="20"/>
  <c r="P26" i="20"/>
  <c r="N26" i="20"/>
  <c r="M26" i="20"/>
  <c r="J26" i="20"/>
  <c r="H26" i="20"/>
  <c r="G26" i="20"/>
  <c r="F26" i="20"/>
  <c r="E26" i="20"/>
  <c r="C26" i="20"/>
  <c r="B26" i="20"/>
  <c r="U25" i="20"/>
  <c r="S25" i="20"/>
  <c r="R25" i="20"/>
  <c r="Q25" i="20"/>
  <c r="P25" i="20"/>
  <c r="N25" i="20"/>
  <c r="M25" i="20"/>
  <c r="J25" i="20"/>
  <c r="H25" i="20"/>
  <c r="G25" i="20"/>
  <c r="F25" i="20"/>
  <c r="E25" i="20"/>
  <c r="C25" i="20"/>
  <c r="B25" i="20"/>
  <c r="U24" i="20"/>
  <c r="S24" i="20"/>
  <c r="R24" i="20"/>
  <c r="Q24" i="20"/>
  <c r="P24" i="20"/>
  <c r="N24" i="20"/>
  <c r="M24" i="20"/>
  <c r="J24" i="20"/>
  <c r="H24" i="20"/>
  <c r="G24" i="20"/>
  <c r="F24" i="20"/>
  <c r="E24" i="20"/>
  <c r="C24" i="20"/>
  <c r="B24" i="20"/>
  <c r="U23" i="20"/>
  <c r="S23" i="20"/>
  <c r="R23" i="20"/>
  <c r="Q23" i="20"/>
  <c r="P23" i="20"/>
  <c r="N23" i="20"/>
  <c r="M23" i="20"/>
  <c r="J23" i="20"/>
  <c r="H23" i="20"/>
  <c r="G23" i="20"/>
  <c r="F23" i="20"/>
  <c r="E23" i="20"/>
  <c r="C23" i="20"/>
  <c r="B23" i="20"/>
  <c r="U22" i="20"/>
  <c r="S22" i="20"/>
  <c r="R22" i="20"/>
  <c r="Q22" i="20"/>
  <c r="P22" i="20"/>
  <c r="N22" i="20"/>
  <c r="M22" i="20"/>
  <c r="J22" i="20"/>
  <c r="H22" i="20"/>
  <c r="G22" i="20"/>
  <c r="F22" i="20"/>
  <c r="E22" i="20"/>
  <c r="C22" i="20"/>
  <c r="B22" i="20"/>
  <c r="U21" i="20"/>
  <c r="S21" i="20"/>
  <c r="R21" i="20"/>
  <c r="Q21" i="20"/>
  <c r="P21" i="20"/>
  <c r="N21" i="20"/>
  <c r="M21" i="20"/>
  <c r="J21" i="20"/>
  <c r="H21" i="20"/>
  <c r="G21" i="20"/>
  <c r="F21" i="20"/>
  <c r="E21" i="20"/>
  <c r="C21" i="20"/>
  <c r="B21" i="20"/>
  <c r="U20" i="20"/>
  <c r="S20" i="20"/>
  <c r="R20" i="20"/>
  <c r="Q20" i="20"/>
  <c r="P20" i="20"/>
  <c r="N20" i="20"/>
  <c r="M20" i="20"/>
  <c r="J20" i="20"/>
  <c r="H20" i="20"/>
  <c r="G20" i="20"/>
  <c r="F20" i="20"/>
  <c r="E20" i="20"/>
  <c r="C20" i="20"/>
  <c r="B20" i="20"/>
  <c r="U14" i="20"/>
  <c r="S14" i="20"/>
  <c r="R14" i="20"/>
  <c r="Q14" i="20"/>
  <c r="P14" i="20"/>
  <c r="N14" i="20"/>
  <c r="M14" i="20"/>
  <c r="J14" i="20"/>
  <c r="H14" i="20"/>
  <c r="G14" i="20"/>
  <c r="F14" i="20"/>
  <c r="E14" i="20"/>
  <c r="C14" i="20"/>
  <c r="B14" i="20"/>
  <c r="U13" i="20"/>
  <c r="S13" i="20"/>
  <c r="R13" i="20"/>
  <c r="Q13" i="20"/>
  <c r="P13" i="20"/>
  <c r="N13" i="20"/>
  <c r="M13" i="20"/>
  <c r="J13" i="20"/>
  <c r="H13" i="20"/>
  <c r="G13" i="20"/>
  <c r="F13" i="20"/>
  <c r="E13" i="20"/>
  <c r="C13" i="20"/>
  <c r="B13" i="20"/>
  <c r="U12" i="20"/>
  <c r="S12" i="20"/>
  <c r="R12" i="20"/>
  <c r="Q12" i="20"/>
  <c r="P12" i="20"/>
  <c r="N12" i="20"/>
  <c r="M12" i="20"/>
  <c r="J12" i="20"/>
  <c r="H12" i="20"/>
  <c r="G12" i="20"/>
  <c r="F12" i="20"/>
  <c r="E12" i="20"/>
  <c r="C12" i="20"/>
  <c r="B12" i="20"/>
  <c r="U11" i="20"/>
  <c r="S11" i="20"/>
  <c r="R11" i="20"/>
  <c r="Q11" i="20"/>
  <c r="P11" i="20"/>
  <c r="N11" i="20"/>
  <c r="M11" i="20"/>
  <c r="J11" i="20"/>
  <c r="H11" i="20"/>
  <c r="G11" i="20"/>
  <c r="F11" i="20"/>
  <c r="E11" i="20"/>
  <c r="C11" i="20"/>
  <c r="B11" i="20"/>
  <c r="U10" i="20"/>
  <c r="S10" i="20"/>
  <c r="R10" i="20"/>
  <c r="Q10" i="20"/>
  <c r="P10" i="20"/>
  <c r="N10" i="20"/>
  <c r="M10" i="20"/>
  <c r="J10" i="20"/>
  <c r="H10" i="20"/>
  <c r="G10" i="20"/>
  <c r="F10" i="20"/>
  <c r="E10" i="20"/>
  <c r="C10" i="20"/>
  <c r="B10" i="20"/>
  <c r="U9" i="20"/>
  <c r="S9" i="20"/>
  <c r="R9" i="20"/>
  <c r="Q9" i="20"/>
  <c r="P9" i="20"/>
  <c r="N9" i="20"/>
  <c r="M9" i="20"/>
  <c r="J9" i="20"/>
  <c r="H9" i="20"/>
  <c r="G9" i="20"/>
  <c r="F9" i="20"/>
  <c r="E9" i="20"/>
  <c r="C9" i="20"/>
  <c r="B9" i="20"/>
  <c r="U8" i="20"/>
  <c r="S8" i="20"/>
  <c r="R8" i="20"/>
  <c r="Q8" i="20"/>
  <c r="P8" i="20"/>
  <c r="N8" i="20"/>
  <c r="M8" i="20"/>
  <c r="J8" i="20"/>
  <c r="H8" i="20"/>
  <c r="G8" i="20"/>
  <c r="F8" i="20"/>
  <c r="E8" i="20"/>
  <c r="C8" i="20"/>
  <c r="B8" i="20"/>
  <c r="M2" i="20"/>
  <c r="X7" i="20" s="1"/>
  <c r="X19" i="20" s="1"/>
  <c r="U26" i="19"/>
  <c r="S26" i="19"/>
  <c r="R26" i="19"/>
  <c r="Q26" i="19"/>
  <c r="P26" i="19"/>
  <c r="N26" i="19"/>
  <c r="M26" i="19"/>
  <c r="J26" i="19"/>
  <c r="H26" i="19"/>
  <c r="G26" i="19"/>
  <c r="F26" i="19"/>
  <c r="E26" i="19"/>
  <c r="C26" i="19"/>
  <c r="B26" i="19"/>
  <c r="U25" i="19"/>
  <c r="S25" i="19"/>
  <c r="R25" i="19"/>
  <c r="Q25" i="19"/>
  <c r="P25" i="19"/>
  <c r="N25" i="19"/>
  <c r="M25" i="19"/>
  <c r="J25" i="19"/>
  <c r="H25" i="19"/>
  <c r="G25" i="19"/>
  <c r="F25" i="19"/>
  <c r="E25" i="19"/>
  <c r="C25" i="19"/>
  <c r="B25" i="19"/>
  <c r="U24" i="19"/>
  <c r="S24" i="19"/>
  <c r="R24" i="19"/>
  <c r="Q24" i="19"/>
  <c r="P24" i="19"/>
  <c r="N24" i="19"/>
  <c r="M24" i="19"/>
  <c r="J24" i="19"/>
  <c r="H24" i="19"/>
  <c r="G24" i="19"/>
  <c r="F24" i="19"/>
  <c r="E24" i="19"/>
  <c r="C24" i="19"/>
  <c r="B24" i="19"/>
  <c r="U23" i="19"/>
  <c r="S23" i="19"/>
  <c r="R23" i="19"/>
  <c r="Q23" i="19"/>
  <c r="P23" i="19"/>
  <c r="N23" i="19"/>
  <c r="M23" i="19"/>
  <c r="J23" i="19"/>
  <c r="H23" i="19"/>
  <c r="G23" i="19"/>
  <c r="F23" i="19"/>
  <c r="E23" i="19"/>
  <c r="C23" i="19"/>
  <c r="B23" i="19"/>
  <c r="U22" i="19"/>
  <c r="S22" i="19"/>
  <c r="R22" i="19"/>
  <c r="Q22" i="19"/>
  <c r="P22" i="19"/>
  <c r="N22" i="19"/>
  <c r="M22" i="19"/>
  <c r="J22" i="19"/>
  <c r="H22" i="19"/>
  <c r="G22" i="19"/>
  <c r="F22" i="19"/>
  <c r="E22" i="19"/>
  <c r="C22" i="19"/>
  <c r="B22" i="19"/>
  <c r="U21" i="19"/>
  <c r="S21" i="19"/>
  <c r="R21" i="19"/>
  <c r="Q21" i="19"/>
  <c r="P21" i="19"/>
  <c r="N21" i="19"/>
  <c r="M21" i="19"/>
  <c r="J21" i="19"/>
  <c r="H21" i="19"/>
  <c r="G21" i="19"/>
  <c r="F21" i="19"/>
  <c r="E21" i="19"/>
  <c r="C21" i="19"/>
  <c r="B21" i="19"/>
  <c r="U20" i="19"/>
  <c r="S20" i="19"/>
  <c r="R20" i="19"/>
  <c r="Q20" i="19"/>
  <c r="P20" i="19"/>
  <c r="N20" i="19"/>
  <c r="M20" i="19"/>
  <c r="J20" i="19"/>
  <c r="H20" i="19"/>
  <c r="G20" i="19"/>
  <c r="F20" i="19"/>
  <c r="E20" i="19"/>
  <c r="C20" i="19"/>
  <c r="B20" i="19"/>
  <c r="U14" i="19"/>
  <c r="S14" i="19"/>
  <c r="R14" i="19"/>
  <c r="Q14" i="19"/>
  <c r="P14" i="19"/>
  <c r="N14" i="19"/>
  <c r="M14" i="19"/>
  <c r="J14" i="19"/>
  <c r="H14" i="19"/>
  <c r="G14" i="19"/>
  <c r="F14" i="19"/>
  <c r="E14" i="19"/>
  <c r="C14" i="19"/>
  <c r="B14" i="19"/>
  <c r="U13" i="19"/>
  <c r="S13" i="19"/>
  <c r="R13" i="19"/>
  <c r="Q13" i="19"/>
  <c r="P13" i="19"/>
  <c r="N13" i="19"/>
  <c r="M13" i="19"/>
  <c r="J13" i="19"/>
  <c r="H13" i="19"/>
  <c r="G13" i="19"/>
  <c r="F13" i="19"/>
  <c r="E13" i="19"/>
  <c r="C13" i="19"/>
  <c r="B13" i="19"/>
  <c r="U12" i="19"/>
  <c r="S12" i="19"/>
  <c r="R12" i="19"/>
  <c r="Q12" i="19"/>
  <c r="P12" i="19"/>
  <c r="N12" i="19"/>
  <c r="M12" i="19"/>
  <c r="J12" i="19"/>
  <c r="H12" i="19"/>
  <c r="G12" i="19"/>
  <c r="F12" i="19"/>
  <c r="E12" i="19"/>
  <c r="C12" i="19"/>
  <c r="B12" i="19"/>
  <c r="U11" i="19"/>
  <c r="S11" i="19"/>
  <c r="R11" i="19"/>
  <c r="Q11" i="19"/>
  <c r="P11" i="19"/>
  <c r="N11" i="19"/>
  <c r="M11" i="19"/>
  <c r="J11" i="19"/>
  <c r="H11" i="19"/>
  <c r="G11" i="19"/>
  <c r="F11" i="19"/>
  <c r="E11" i="19"/>
  <c r="C11" i="19"/>
  <c r="B11" i="19"/>
  <c r="U10" i="19"/>
  <c r="S10" i="19"/>
  <c r="R10" i="19"/>
  <c r="Q10" i="19"/>
  <c r="P10" i="19"/>
  <c r="N10" i="19"/>
  <c r="M10" i="19"/>
  <c r="J10" i="19"/>
  <c r="H10" i="19"/>
  <c r="G10" i="19"/>
  <c r="F10" i="19"/>
  <c r="E10" i="19"/>
  <c r="C10" i="19"/>
  <c r="B10" i="19"/>
  <c r="U9" i="19"/>
  <c r="S9" i="19"/>
  <c r="R9" i="19"/>
  <c r="Q9" i="19"/>
  <c r="P9" i="19"/>
  <c r="N9" i="19"/>
  <c r="M9" i="19"/>
  <c r="J9" i="19"/>
  <c r="H9" i="19"/>
  <c r="G9" i="19"/>
  <c r="F9" i="19"/>
  <c r="E9" i="19"/>
  <c r="C9" i="19"/>
  <c r="B9" i="19"/>
  <c r="U8" i="19"/>
  <c r="S8" i="19"/>
  <c r="R8" i="19"/>
  <c r="Q8" i="19"/>
  <c r="P8" i="19"/>
  <c r="N8" i="19"/>
  <c r="M8" i="19"/>
  <c r="J8" i="19"/>
  <c r="H8" i="19"/>
  <c r="G8" i="19"/>
  <c r="F8" i="19"/>
  <c r="E8" i="19"/>
  <c r="C8" i="19"/>
  <c r="B8" i="19"/>
  <c r="M2" i="19"/>
  <c r="X7" i="19" s="1"/>
  <c r="X19" i="19" s="1"/>
  <c r="U26" i="18"/>
  <c r="S26" i="18"/>
  <c r="R26" i="18"/>
  <c r="Q26" i="18"/>
  <c r="P26" i="18"/>
  <c r="N26" i="18"/>
  <c r="M26" i="18"/>
  <c r="J26" i="18"/>
  <c r="H26" i="18"/>
  <c r="G26" i="18"/>
  <c r="F26" i="18"/>
  <c r="E26" i="18"/>
  <c r="C26" i="18"/>
  <c r="B26" i="18"/>
  <c r="U25" i="18"/>
  <c r="S25" i="18"/>
  <c r="R25" i="18"/>
  <c r="Q25" i="18"/>
  <c r="P25" i="18"/>
  <c r="N25" i="18"/>
  <c r="M25" i="18"/>
  <c r="J25" i="18"/>
  <c r="H25" i="18"/>
  <c r="G25" i="18"/>
  <c r="F25" i="18"/>
  <c r="E25" i="18"/>
  <c r="C25" i="18"/>
  <c r="B25" i="18"/>
  <c r="U24" i="18"/>
  <c r="S24" i="18"/>
  <c r="R24" i="18"/>
  <c r="Q24" i="18"/>
  <c r="P24" i="18"/>
  <c r="N24" i="18"/>
  <c r="M24" i="18"/>
  <c r="J24" i="18"/>
  <c r="H24" i="18"/>
  <c r="G24" i="18"/>
  <c r="F24" i="18"/>
  <c r="E24" i="18"/>
  <c r="C24" i="18"/>
  <c r="B24" i="18"/>
  <c r="U23" i="18"/>
  <c r="S23" i="18"/>
  <c r="R23" i="18"/>
  <c r="Q23" i="18"/>
  <c r="P23" i="18"/>
  <c r="N23" i="18"/>
  <c r="M23" i="18"/>
  <c r="J23" i="18"/>
  <c r="H23" i="18"/>
  <c r="G23" i="18"/>
  <c r="F23" i="18"/>
  <c r="E23" i="18"/>
  <c r="C23" i="18"/>
  <c r="B23" i="18"/>
  <c r="U22" i="18"/>
  <c r="S22" i="18"/>
  <c r="R22" i="18"/>
  <c r="Q22" i="18"/>
  <c r="P22" i="18"/>
  <c r="N22" i="18"/>
  <c r="M22" i="18"/>
  <c r="J22" i="18"/>
  <c r="H22" i="18"/>
  <c r="G22" i="18"/>
  <c r="F22" i="18"/>
  <c r="E22" i="18"/>
  <c r="C22" i="18"/>
  <c r="B22" i="18"/>
  <c r="U21" i="18"/>
  <c r="S21" i="18"/>
  <c r="R21" i="18"/>
  <c r="Q21" i="18"/>
  <c r="P21" i="18"/>
  <c r="N21" i="18"/>
  <c r="M21" i="18"/>
  <c r="J21" i="18"/>
  <c r="H21" i="18"/>
  <c r="G21" i="18"/>
  <c r="F21" i="18"/>
  <c r="E21" i="18"/>
  <c r="C21" i="18"/>
  <c r="B21" i="18"/>
  <c r="U20" i="18"/>
  <c r="S20" i="18"/>
  <c r="R20" i="18"/>
  <c r="Q20" i="18"/>
  <c r="P20" i="18"/>
  <c r="N20" i="18"/>
  <c r="M20" i="18"/>
  <c r="J20" i="18"/>
  <c r="H20" i="18"/>
  <c r="G20" i="18"/>
  <c r="F20" i="18"/>
  <c r="E20" i="18"/>
  <c r="C20" i="18"/>
  <c r="B20" i="18"/>
  <c r="U14" i="18"/>
  <c r="S14" i="18"/>
  <c r="R14" i="18"/>
  <c r="Q14" i="18"/>
  <c r="P14" i="18"/>
  <c r="N14" i="18"/>
  <c r="M14" i="18"/>
  <c r="J14" i="18"/>
  <c r="H14" i="18"/>
  <c r="G14" i="18"/>
  <c r="F14" i="18"/>
  <c r="E14" i="18"/>
  <c r="C14" i="18"/>
  <c r="B14" i="18"/>
  <c r="U13" i="18"/>
  <c r="S13" i="18"/>
  <c r="R13" i="18"/>
  <c r="Q13" i="18"/>
  <c r="P13" i="18"/>
  <c r="N13" i="18"/>
  <c r="M13" i="18"/>
  <c r="J13" i="18"/>
  <c r="H13" i="18"/>
  <c r="G13" i="18"/>
  <c r="F13" i="18"/>
  <c r="E13" i="18"/>
  <c r="C13" i="18"/>
  <c r="B13" i="18"/>
  <c r="U12" i="18"/>
  <c r="S12" i="18"/>
  <c r="R12" i="18"/>
  <c r="Q12" i="18"/>
  <c r="P12" i="18"/>
  <c r="N12" i="18"/>
  <c r="M12" i="18"/>
  <c r="J12" i="18"/>
  <c r="H12" i="18"/>
  <c r="G12" i="18"/>
  <c r="F12" i="18"/>
  <c r="E12" i="18"/>
  <c r="C12" i="18"/>
  <c r="B12" i="18"/>
  <c r="U11" i="18"/>
  <c r="S11" i="18"/>
  <c r="R11" i="18"/>
  <c r="Q11" i="18"/>
  <c r="P11" i="18"/>
  <c r="N11" i="18"/>
  <c r="M11" i="18"/>
  <c r="J11" i="18"/>
  <c r="H11" i="18"/>
  <c r="G11" i="18"/>
  <c r="F11" i="18"/>
  <c r="E11" i="18"/>
  <c r="C11" i="18"/>
  <c r="B11" i="18"/>
  <c r="U10" i="18"/>
  <c r="S10" i="18"/>
  <c r="R10" i="18"/>
  <c r="Q10" i="18"/>
  <c r="P10" i="18"/>
  <c r="N10" i="18"/>
  <c r="M10" i="18"/>
  <c r="J10" i="18"/>
  <c r="H10" i="18"/>
  <c r="G10" i="18"/>
  <c r="F10" i="18"/>
  <c r="E10" i="18"/>
  <c r="C10" i="18"/>
  <c r="B10" i="18"/>
  <c r="U9" i="18"/>
  <c r="S9" i="18"/>
  <c r="R9" i="18"/>
  <c r="Q9" i="18"/>
  <c r="P9" i="18"/>
  <c r="N9" i="18"/>
  <c r="M9" i="18"/>
  <c r="J9" i="18"/>
  <c r="H9" i="18"/>
  <c r="G9" i="18"/>
  <c r="F9" i="18"/>
  <c r="E9" i="18"/>
  <c r="C9" i="18"/>
  <c r="B9" i="18"/>
  <c r="U8" i="18"/>
  <c r="S8" i="18"/>
  <c r="R8" i="18"/>
  <c r="Q8" i="18"/>
  <c r="P8" i="18"/>
  <c r="N8" i="18"/>
  <c r="M8" i="18"/>
  <c r="J8" i="18"/>
  <c r="H8" i="18"/>
  <c r="G8" i="18"/>
  <c r="F8" i="18"/>
  <c r="E8" i="18"/>
  <c r="C8" i="18"/>
  <c r="B8" i="18"/>
  <c r="M2" i="18"/>
  <c r="X7" i="18" s="1"/>
  <c r="X19" i="18" s="1"/>
  <c r="U27" i="17"/>
  <c r="S27" i="17"/>
  <c r="R27" i="17"/>
  <c r="Q27" i="17"/>
  <c r="P27" i="17"/>
  <c r="N27" i="17"/>
  <c r="M27" i="17"/>
  <c r="J27" i="17"/>
  <c r="H27" i="17"/>
  <c r="G27" i="17"/>
  <c r="F27" i="17"/>
  <c r="E27" i="17"/>
  <c r="C27" i="17"/>
  <c r="B27" i="17"/>
  <c r="U26" i="17"/>
  <c r="S26" i="17"/>
  <c r="R26" i="17"/>
  <c r="Q26" i="17"/>
  <c r="P26" i="17"/>
  <c r="N26" i="17"/>
  <c r="M26" i="17"/>
  <c r="J26" i="17"/>
  <c r="H26" i="17"/>
  <c r="G26" i="17"/>
  <c r="F26" i="17"/>
  <c r="E26" i="17"/>
  <c r="C26" i="17"/>
  <c r="B26" i="17"/>
  <c r="U25" i="17"/>
  <c r="S25" i="17"/>
  <c r="R25" i="17"/>
  <c r="Q25" i="17"/>
  <c r="P25" i="17"/>
  <c r="N25" i="17"/>
  <c r="M25" i="17"/>
  <c r="J25" i="17"/>
  <c r="H25" i="17"/>
  <c r="G25" i="17"/>
  <c r="F25" i="17"/>
  <c r="E25" i="17"/>
  <c r="C25" i="17"/>
  <c r="B25" i="17"/>
  <c r="U24" i="17"/>
  <c r="S24" i="17"/>
  <c r="R24" i="17"/>
  <c r="Q24" i="17"/>
  <c r="P24" i="17"/>
  <c r="N24" i="17"/>
  <c r="M24" i="17"/>
  <c r="J24" i="17"/>
  <c r="H24" i="17"/>
  <c r="G24" i="17"/>
  <c r="F24" i="17"/>
  <c r="E24" i="17"/>
  <c r="C24" i="17"/>
  <c r="B24" i="17"/>
  <c r="U23" i="17"/>
  <c r="S23" i="17"/>
  <c r="R23" i="17"/>
  <c r="Q23" i="17"/>
  <c r="P23" i="17"/>
  <c r="N23" i="17"/>
  <c r="M23" i="17"/>
  <c r="J23" i="17"/>
  <c r="H23" i="17"/>
  <c r="G23" i="17"/>
  <c r="F23" i="17"/>
  <c r="E23" i="17"/>
  <c r="C23" i="17"/>
  <c r="B23" i="17"/>
  <c r="U22" i="17"/>
  <c r="S22" i="17"/>
  <c r="R22" i="17"/>
  <c r="Q22" i="17"/>
  <c r="P22" i="17"/>
  <c r="N22" i="17"/>
  <c r="M22" i="17"/>
  <c r="J22" i="17"/>
  <c r="H22" i="17"/>
  <c r="G22" i="17"/>
  <c r="F22" i="17"/>
  <c r="E22" i="17"/>
  <c r="C22" i="17"/>
  <c r="B22" i="17"/>
  <c r="U21" i="17"/>
  <c r="S21" i="17"/>
  <c r="R21" i="17"/>
  <c r="Q21" i="17"/>
  <c r="P21" i="17"/>
  <c r="N21" i="17"/>
  <c r="M21" i="17"/>
  <c r="J21" i="17"/>
  <c r="H21" i="17"/>
  <c r="G21" i="17"/>
  <c r="F21" i="17"/>
  <c r="E21" i="17"/>
  <c r="C21" i="17"/>
  <c r="B21" i="17"/>
  <c r="U14" i="17"/>
  <c r="S14" i="17"/>
  <c r="R14" i="17"/>
  <c r="Q14" i="17"/>
  <c r="P14" i="17"/>
  <c r="N14" i="17"/>
  <c r="M14" i="17"/>
  <c r="J14" i="17"/>
  <c r="H14" i="17"/>
  <c r="G14" i="17"/>
  <c r="F14" i="17"/>
  <c r="E14" i="17"/>
  <c r="C14" i="17"/>
  <c r="B14" i="17"/>
  <c r="U13" i="17"/>
  <c r="S13" i="17"/>
  <c r="R13" i="17"/>
  <c r="Q13" i="17"/>
  <c r="P13" i="17"/>
  <c r="N13" i="17"/>
  <c r="M13" i="17"/>
  <c r="J13" i="17"/>
  <c r="H13" i="17"/>
  <c r="G13" i="17"/>
  <c r="F13" i="17"/>
  <c r="E13" i="17"/>
  <c r="C13" i="17"/>
  <c r="B13" i="17"/>
  <c r="U12" i="17"/>
  <c r="S12" i="17"/>
  <c r="R12" i="17"/>
  <c r="Q12" i="17"/>
  <c r="P12" i="17"/>
  <c r="N12" i="17"/>
  <c r="M12" i="17"/>
  <c r="J12" i="17"/>
  <c r="H12" i="17"/>
  <c r="G12" i="17"/>
  <c r="F12" i="17"/>
  <c r="E12" i="17"/>
  <c r="C12" i="17"/>
  <c r="B12" i="17"/>
  <c r="U11" i="17"/>
  <c r="S11" i="17"/>
  <c r="R11" i="17"/>
  <c r="Q11" i="17"/>
  <c r="P11" i="17"/>
  <c r="N11" i="17"/>
  <c r="M11" i="17"/>
  <c r="J11" i="17"/>
  <c r="H11" i="17"/>
  <c r="G11" i="17"/>
  <c r="F11" i="17"/>
  <c r="E11" i="17"/>
  <c r="C11" i="17"/>
  <c r="B11" i="17"/>
  <c r="U10" i="17"/>
  <c r="S10" i="17"/>
  <c r="R10" i="17"/>
  <c r="Q10" i="17"/>
  <c r="P10" i="17"/>
  <c r="N10" i="17"/>
  <c r="M10" i="17"/>
  <c r="J10" i="17"/>
  <c r="H10" i="17"/>
  <c r="G10" i="17"/>
  <c r="F10" i="17"/>
  <c r="E10" i="17"/>
  <c r="C10" i="17"/>
  <c r="B10" i="17"/>
  <c r="U9" i="17"/>
  <c r="S9" i="17"/>
  <c r="R9" i="17"/>
  <c r="Q9" i="17"/>
  <c r="P9" i="17"/>
  <c r="N9" i="17"/>
  <c r="M9" i="17"/>
  <c r="J9" i="17"/>
  <c r="H9" i="17"/>
  <c r="G9" i="17"/>
  <c r="F9" i="17"/>
  <c r="E9" i="17"/>
  <c r="C9" i="17"/>
  <c r="B9" i="17"/>
  <c r="U8" i="17"/>
  <c r="S8" i="17"/>
  <c r="R8" i="17"/>
  <c r="Q8" i="17"/>
  <c r="P8" i="17"/>
  <c r="N8" i="17"/>
  <c r="M8" i="17"/>
  <c r="J8" i="17"/>
  <c r="H8" i="17"/>
  <c r="G8" i="17"/>
  <c r="F8" i="17"/>
  <c r="E8" i="17"/>
  <c r="C8" i="17"/>
  <c r="B8" i="17"/>
  <c r="M2" i="17"/>
  <c r="X7" i="17" s="1"/>
  <c r="X20" i="17" s="1"/>
  <c r="U28" i="16"/>
  <c r="S28" i="16"/>
  <c r="R28" i="16"/>
  <c r="Q28" i="16"/>
  <c r="P28" i="16"/>
  <c r="N28" i="16"/>
  <c r="M28" i="16"/>
  <c r="J28" i="16"/>
  <c r="H28" i="16"/>
  <c r="G28" i="16"/>
  <c r="F28" i="16"/>
  <c r="E28" i="16"/>
  <c r="C28" i="16"/>
  <c r="B28" i="16"/>
  <c r="U27" i="16"/>
  <c r="S27" i="16"/>
  <c r="R27" i="16"/>
  <c r="Q27" i="16"/>
  <c r="P27" i="16"/>
  <c r="N27" i="16"/>
  <c r="M27" i="16"/>
  <c r="J27" i="16"/>
  <c r="H27" i="16"/>
  <c r="G27" i="16"/>
  <c r="F27" i="16"/>
  <c r="E27" i="16"/>
  <c r="C27" i="16"/>
  <c r="B27" i="16"/>
  <c r="U26" i="16"/>
  <c r="S26" i="16"/>
  <c r="R26" i="16"/>
  <c r="Q26" i="16"/>
  <c r="P26" i="16"/>
  <c r="N26" i="16"/>
  <c r="M26" i="16"/>
  <c r="J26" i="16"/>
  <c r="H26" i="16"/>
  <c r="G26" i="16"/>
  <c r="F26" i="16"/>
  <c r="E26" i="16"/>
  <c r="C26" i="16"/>
  <c r="B26" i="16"/>
  <c r="U25" i="16"/>
  <c r="S25" i="16"/>
  <c r="R25" i="16"/>
  <c r="Q25" i="16"/>
  <c r="P25" i="16"/>
  <c r="N25" i="16"/>
  <c r="M25" i="16"/>
  <c r="J25" i="16"/>
  <c r="H25" i="16"/>
  <c r="G25" i="16"/>
  <c r="F25" i="16"/>
  <c r="E25" i="16"/>
  <c r="C25" i="16"/>
  <c r="B25" i="16"/>
  <c r="U24" i="16"/>
  <c r="S24" i="16"/>
  <c r="R24" i="16"/>
  <c r="Q24" i="16"/>
  <c r="P24" i="16"/>
  <c r="N24" i="16"/>
  <c r="M24" i="16"/>
  <c r="J24" i="16"/>
  <c r="H24" i="16"/>
  <c r="G24" i="16"/>
  <c r="F24" i="16"/>
  <c r="E24" i="16"/>
  <c r="C24" i="16"/>
  <c r="B24" i="16"/>
  <c r="U23" i="16"/>
  <c r="S23" i="16"/>
  <c r="R23" i="16"/>
  <c r="Q23" i="16"/>
  <c r="P23" i="16"/>
  <c r="N23" i="16"/>
  <c r="M23" i="16"/>
  <c r="J23" i="16"/>
  <c r="H23" i="16"/>
  <c r="G23" i="16"/>
  <c r="F23" i="16"/>
  <c r="E23" i="16"/>
  <c r="C23" i="16"/>
  <c r="B23" i="16"/>
  <c r="U22" i="16"/>
  <c r="S22" i="16"/>
  <c r="R22" i="16"/>
  <c r="Q22" i="16"/>
  <c r="P22" i="16"/>
  <c r="N22" i="16"/>
  <c r="M22" i="16"/>
  <c r="J22" i="16"/>
  <c r="H22" i="16"/>
  <c r="G22" i="16"/>
  <c r="F22" i="16"/>
  <c r="E22" i="16"/>
  <c r="C22" i="16"/>
  <c r="B22" i="16"/>
  <c r="U14" i="16"/>
  <c r="S14" i="16"/>
  <c r="R14" i="16"/>
  <c r="Q14" i="16"/>
  <c r="P14" i="16"/>
  <c r="N14" i="16"/>
  <c r="M14" i="16"/>
  <c r="J14" i="16"/>
  <c r="H14" i="16"/>
  <c r="G14" i="16"/>
  <c r="F14" i="16"/>
  <c r="E14" i="16"/>
  <c r="C14" i="16"/>
  <c r="B14" i="16"/>
  <c r="U13" i="16"/>
  <c r="S13" i="16"/>
  <c r="R13" i="16"/>
  <c r="Q13" i="16"/>
  <c r="P13" i="16"/>
  <c r="N13" i="16"/>
  <c r="M13" i="16"/>
  <c r="J13" i="16"/>
  <c r="H13" i="16"/>
  <c r="G13" i="16"/>
  <c r="F13" i="16"/>
  <c r="E13" i="16"/>
  <c r="C13" i="16"/>
  <c r="B13" i="16"/>
  <c r="U12" i="16"/>
  <c r="S12" i="16"/>
  <c r="R12" i="16"/>
  <c r="Q12" i="16"/>
  <c r="P12" i="16"/>
  <c r="N12" i="16"/>
  <c r="M12" i="16"/>
  <c r="J12" i="16"/>
  <c r="H12" i="16"/>
  <c r="G12" i="16"/>
  <c r="F12" i="16"/>
  <c r="E12" i="16"/>
  <c r="C12" i="16"/>
  <c r="B12" i="16"/>
  <c r="U11" i="16"/>
  <c r="S11" i="16"/>
  <c r="R11" i="16"/>
  <c r="Q11" i="16"/>
  <c r="P11" i="16"/>
  <c r="N11" i="16"/>
  <c r="M11" i="16"/>
  <c r="J11" i="16"/>
  <c r="H11" i="16"/>
  <c r="G11" i="16"/>
  <c r="F11" i="16"/>
  <c r="E11" i="16"/>
  <c r="C11" i="16"/>
  <c r="B11" i="16"/>
  <c r="U10" i="16"/>
  <c r="S10" i="16"/>
  <c r="R10" i="16"/>
  <c r="Q10" i="16"/>
  <c r="P10" i="16"/>
  <c r="N10" i="16"/>
  <c r="M10" i="16"/>
  <c r="J10" i="16"/>
  <c r="H10" i="16"/>
  <c r="G10" i="16"/>
  <c r="F10" i="16"/>
  <c r="E10" i="16"/>
  <c r="B10" i="16"/>
  <c r="U9" i="16"/>
  <c r="S9" i="16"/>
  <c r="R9" i="16"/>
  <c r="Q9" i="16"/>
  <c r="P9" i="16"/>
  <c r="N9" i="16"/>
  <c r="M9" i="16"/>
  <c r="J9" i="16"/>
  <c r="H9" i="16"/>
  <c r="G9" i="16"/>
  <c r="F9" i="16"/>
  <c r="E9" i="16"/>
  <c r="B9" i="16"/>
  <c r="U8" i="16"/>
  <c r="S8" i="16"/>
  <c r="R8" i="16"/>
  <c r="Q8" i="16"/>
  <c r="P8" i="16"/>
  <c r="N8" i="16"/>
  <c r="M8" i="16"/>
  <c r="J8" i="16"/>
  <c r="H8" i="16"/>
  <c r="G8" i="16"/>
  <c r="F8" i="16"/>
  <c r="E8" i="16"/>
  <c r="C8" i="16"/>
  <c r="B8" i="16"/>
  <c r="M2" i="16"/>
  <c r="X7" i="16" s="1"/>
  <c r="X21" i="16" s="1"/>
  <c r="U26" i="15"/>
  <c r="S26" i="15"/>
  <c r="R26" i="15"/>
  <c r="Q26" i="15"/>
  <c r="P26" i="15"/>
  <c r="N26" i="15"/>
  <c r="M26" i="15"/>
  <c r="J26" i="15"/>
  <c r="H26" i="15"/>
  <c r="G26" i="15"/>
  <c r="F26" i="15"/>
  <c r="E26" i="15"/>
  <c r="C26" i="15"/>
  <c r="B26" i="15"/>
  <c r="U25" i="15"/>
  <c r="S25" i="15"/>
  <c r="R25" i="15"/>
  <c r="Q25" i="15"/>
  <c r="P25" i="15"/>
  <c r="N25" i="15"/>
  <c r="M25" i="15"/>
  <c r="J25" i="15"/>
  <c r="H25" i="15"/>
  <c r="G25" i="15"/>
  <c r="F25" i="15"/>
  <c r="E25" i="15"/>
  <c r="C25" i="15"/>
  <c r="B25" i="15"/>
  <c r="U24" i="15"/>
  <c r="S24" i="15"/>
  <c r="R24" i="15"/>
  <c r="Q24" i="15"/>
  <c r="P24" i="15"/>
  <c r="N24" i="15"/>
  <c r="M24" i="15"/>
  <c r="J24" i="15"/>
  <c r="H24" i="15"/>
  <c r="G24" i="15"/>
  <c r="F24" i="15"/>
  <c r="E24" i="15"/>
  <c r="C24" i="15"/>
  <c r="B24" i="15"/>
  <c r="U23" i="15"/>
  <c r="S23" i="15"/>
  <c r="R23" i="15"/>
  <c r="Q23" i="15"/>
  <c r="P23" i="15"/>
  <c r="N23" i="15"/>
  <c r="M23" i="15"/>
  <c r="J23" i="15"/>
  <c r="H23" i="15"/>
  <c r="G23" i="15"/>
  <c r="F23" i="15"/>
  <c r="E23" i="15"/>
  <c r="C23" i="15"/>
  <c r="B23" i="15"/>
  <c r="U22" i="15"/>
  <c r="S22" i="15"/>
  <c r="R22" i="15"/>
  <c r="Q22" i="15"/>
  <c r="P22" i="15"/>
  <c r="N22" i="15"/>
  <c r="M22" i="15"/>
  <c r="J22" i="15"/>
  <c r="H22" i="15"/>
  <c r="G22" i="15"/>
  <c r="F22" i="15"/>
  <c r="E22" i="15"/>
  <c r="C22" i="15"/>
  <c r="B22" i="15"/>
  <c r="U21" i="15"/>
  <c r="S21" i="15"/>
  <c r="R21" i="15"/>
  <c r="Q21" i="15"/>
  <c r="P21" i="15"/>
  <c r="N21" i="15"/>
  <c r="M21" i="15"/>
  <c r="J21" i="15"/>
  <c r="H21" i="15"/>
  <c r="G21" i="15"/>
  <c r="F21" i="15"/>
  <c r="E21" i="15"/>
  <c r="C21" i="15"/>
  <c r="B21" i="15"/>
  <c r="U20" i="15"/>
  <c r="S20" i="15"/>
  <c r="R20" i="15"/>
  <c r="Q20" i="15"/>
  <c r="P20" i="15"/>
  <c r="N20" i="15"/>
  <c r="M20" i="15"/>
  <c r="J20" i="15"/>
  <c r="H20" i="15"/>
  <c r="G20" i="15"/>
  <c r="F20" i="15"/>
  <c r="E20" i="15"/>
  <c r="C20" i="15"/>
  <c r="B20" i="15"/>
  <c r="U13" i="15"/>
  <c r="S13" i="15"/>
  <c r="R13" i="15"/>
  <c r="Q13" i="15"/>
  <c r="P13" i="15"/>
  <c r="N13" i="15"/>
  <c r="M13" i="15"/>
  <c r="J13" i="15"/>
  <c r="H13" i="15"/>
  <c r="G13" i="15"/>
  <c r="F13" i="15"/>
  <c r="E13" i="15"/>
  <c r="C13" i="15"/>
  <c r="B13" i="15"/>
  <c r="U12" i="15"/>
  <c r="S12" i="15"/>
  <c r="R12" i="15"/>
  <c r="Q12" i="15"/>
  <c r="P12" i="15"/>
  <c r="N12" i="15"/>
  <c r="M12" i="15"/>
  <c r="J12" i="15"/>
  <c r="H12" i="15"/>
  <c r="G12" i="15"/>
  <c r="F12" i="15"/>
  <c r="E12" i="15"/>
  <c r="C12" i="15"/>
  <c r="B12" i="15"/>
  <c r="U11" i="15"/>
  <c r="S11" i="15"/>
  <c r="R11" i="15"/>
  <c r="Q11" i="15"/>
  <c r="P11" i="15"/>
  <c r="N11" i="15"/>
  <c r="M11" i="15"/>
  <c r="J11" i="15"/>
  <c r="H11" i="15"/>
  <c r="G11" i="15"/>
  <c r="F11" i="15"/>
  <c r="E11" i="15"/>
  <c r="C11" i="15"/>
  <c r="B11" i="15"/>
  <c r="U10" i="15"/>
  <c r="S10" i="15"/>
  <c r="R10" i="15"/>
  <c r="Q10" i="15"/>
  <c r="P10" i="15"/>
  <c r="N10" i="15"/>
  <c r="M10" i="15"/>
  <c r="J10" i="15"/>
  <c r="H10" i="15"/>
  <c r="G10" i="15"/>
  <c r="F10" i="15"/>
  <c r="E10" i="15"/>
  <c r="C10" i="15"/>
  <c r="B10" i="15"/>
  <c r="U9" i="15"/>
  <c r="S9" i="15"/>
  <c r="R9" i="15"/>
  <c r="Q9" i="15"/>
  <c r="P9" i="15"/>
  <c r="N9" i="15"/>
  <c r="M9" i="15"/>
  <c r="J9" i="15"/>
  <c r="H9" i="15"/>
  <c r="G9" i="15"/>
  <c r="F9" i="15"/>
  <c r="E9" i="15"/>
  <c r="C9" i="15"/>
  <c r="B9" i="15"/>
  <c r="U8" i="15"/>
  <c r="S8" i="15"/>
  <c r="R8" i="15"/>
  <c r="Q8" i="15"/>
  <c r="P8" i="15"/>
  <c r="N8" i="15"/>
  <c r="M8" i="15"/>
  <c r="J8" i="15"/>
  <c r="H8" i="15"/>
  <c r="G8" i="15"/>
  <c r="F8" i="15"/>
  <c r="E8" i="15"/>
  <c r="C8" i="15"/>
  <c r="B8" i="15"/>
  <c r="U7" i="15"/>
  <c r="S7" i="15"/>
  <c r="R7" i="15"/>
  <c r="Q7" i="15"/>
  <c r="P7" i="15"/>
  <c r="N7" i="15"/>
  <c r="M7" i="15"/>
  <c r="J7" i="15"/>
  <c r="H7" i="15"/>
  <c r="G7" i="15"/>
  <c r="F7" i="15"/>
  <c r="E7" i="15"/>
  <c r="C7" i="15"/>
  <c r="B7" i="15"/>
  <c r="M1" i="15"/>
  <c r="X6" i="15" s="1"/>
  <c r="X19" i="15" s="1"/>
  <c r="U26" i="14"/>
  <c r="S26" i="14"/>
  <c r="R26" i="14"/>
  <c r="Q26" i="14"/>
  <c r="P26" i="14"/>
  <c r="N26" i="14"/>
  <c r="M26" i="14"/>
  <c r="U25" i="14"/>
  <c r="S25" i="14"/>
  <c r="R25" i="14"/>
  <c r="Q25" i="14"/>
  <c r="P25" i="14"/>
  <c r="N25" i="14"/>
  <c r="M25" i="14"/>
  <c r="U24" i="14"/>
  <c r="S24" i="14"/>
  <c r="R24" i="14"/>
  <c r="Q24" i="14"/>
  <c r="P24" i="14"/>
  <c r="N24" i="14"/>
  <c r="M24" i="14"/>
  <c r="U23" i="14"/>
  <c r="S23" i="14"/>
  <c r="R23" i="14"/>
  <c r="Q23" i="14"/>
  <c r="P23" i="14"/>
  <c r="N23" i="14"/>
  <c r="M23" i="14"/>
  <c r="U22" i="14"/>
  <c r="S22" i="14"/>
  <c r="R22" i="14"/>
  <c r="Q22" i="14"/>
  <c r="P22" i="14"/>
  <c r="N22" i="14"/>
  <c r="M22" i="14"/>
  <c r="U21" i="14"/>
  <c r="S21" i="14"/>
  <c r="R21" i="14"/>
  <c r="Q21" i="14"/>
  <c r="P21" i="14"/>
  <c r="N21" i="14"/>
  <c r="M21" i="14"/>
  <c r="U20" i="14"/>
  <c r="S20" i="14"/>
  <c r="R20" i="14"/>
  <c r="Q20" i="14"/>
  <c r="P20" i="14"/>
  <c r="N20" i="14"/>
  <c r="M20" i="14"/>
  <c r="J26" i="14"/>
  <c r="H26" i="14"/>
  <c r="G26" i="14"/>
  <c r="F26" i="14"/>
  <c r="E26" i="14"/>
  <c r="C26" i="14"/>
  <c r="B26" i="14"/>
  <c r="J25" i="14"/>
  <c r="H25" i="14"/>
  <c r="G25" i="14"/>
  <c r="F25" i="14"/>
  <c r="E25" i="14"/>
  <c r="C25" i="14"/>
  <c r="B25" i="14"/>
  <c r="J24" i="14"/>
  <c r="H24" i="14"/>
  <c r="G24" i="14"/>
  <c r="F24" i="14"/>
  <c r="E24" i="14"/>
  <c r="C24" i="14"/>
  <c r="B24" i="14"/>
  <c r="J23" i="14"/>
  <c r="H23" i="14"/>
  <c r="G23" i="14"/>
  <c r="F23" i="14"/>
  <c r="E23" i="14"/>
  <c r="C23" i="14"/>
  <c r="B23" i="14"/>
  <c r="J22" i="14"/>
  <c r="H22" i="14"/>
  <c r="G22" i="14"/>
  <c r="F22" i="14"/>
  <c r="E22" i="14"/>
  <c r="C22" i="14"/>
  <c r="B22" i="14"/>
  <c r="J21" i="14"/>
  <c r="H21" i="14"/>
  <c r="G21" i="14"/>
  <c r="F21" i="14"/>
  <c r="E21" i="14"/>
  <c r="C21" i="14"/>
  <c r="B21" i="14"/>
  <c r="J20" i="14"/>
  <c r="H20" i="14"/>
  <c r="G20" i="14"/>
  <c r="F20" i="14"/>
  <c r="E20" i="14"/>
  <c r="C20" i="14"/>
  <c r="B20" i="14"/>
  <c r="U13" i="14"/>
  <c r="S13" i="14"/>
  <c r="R13" i="14"/>
  <c r="Q13" i="14"/>
  <c r="P13" i="14"/>
  <c r="U12" i="14"/>
  <c r="S12" i="14"/>
  <c r="R12" i="14"/>
  <c r="Q12" i="14"/>
  <c r="P12" i="14"/>
  <c r="U11" i="14"/>
  <c r="S11" i="14"/>
  <c r="R11" i="14"/>
  <c r="Q11" i="14"/>
  <c r="P11" i="14"/>
  <c r="U10" i="14"/>
  <c r="S10" i="14"/>
  <c r="R10" i="14"/>
  <c r="Q10" i="14"/>
  <c r="P10" i="14"/>
  <c r="U9" i="14"/>
  <c r="S9" i="14"/>
  <c r="R9" i="14"/>
  <c r="Q9" i="14"/>
  <c r="P9" i="14"/>
  <c r="U8" i="14"/>
  <c r="S8" i="14"/>
  <c r="R8" i="14"/>
  <c r="Q8" i="14"/>
  <c r="P8" i="14"/>
  <c r="U7" i="14"/>
  <c r="S7" i="14"/>
  <c r="R7" i="14"/>
  <c r="Q7" i="14"/>
  <c r="P7" i="14"/>
  <c r="N13" i="14"/>
  <c r="N12" i="14"/>
  <c r="N11" i="14"/>
  <c r="N10" i="14"/>
  <c r="N9" i="14"/>
  <c r="N8" i="14"/>
  <c r="N7" i="14"/>
  <c r="M13" i="14"/>
  <c r="M12" i="14"/>
  <c r="M11" i="14"/>
  <c r="M10" i="14"/>
  <c r="M9" i="14"/>
  <c r="M8" i="14"/>
  <c r="M7" i="14"/>
  <c r="B8" i="14"/>
  <c r="C8" i="14"/>
  <c r="E8" i="14"/>
  <c r="F8" i="14"/>
  <c r="G8" i="14"/>
  <c r="H8" i="14"/>
  <c r="J8" i="14"/>
  <c r="B9" i="14"/>
  <c r="C9" i="14"/>
  <c r="E9" i="14"/>
  <c r="F9" i="14"/>
  <c r="G9" i="14"/>
  <c r="H9" i="14"/>
  <c r="J9" i="14"/>
  <c r="B10" i="14"/>
  <c r="C10" i="14"/>
  <c r="E10" i="14"/>
  <c r="F10" i="14"/>
  <c r="G10" i="14"/>
  <c r="H10" i="14"/>
  <c r="J10" i="14"/>
  <c r="B11" i="14"/>
  <c r="C11" i="14"/>
  <c r="E11" i="14"/>
  <c r="F11" i="14"/>
  <c r="G11" i="14"/>
  <c r="H11" i="14"/>
  <c r="J11" i="14"/>
  <c r="B12" i="14"/>
  <c r="C12" i="14"/>
  <c r="E12" i="14"/>
  <c r="F12" i="14"/>
  <c r="G12" i="14"/>
  <c r="H12" i="14"/>
  <c r="J12" i="14"/>
  <c r="B13" i="14"/>
  <c r="C13" i="14"/>
  <c r="E13" i="14"/>
  <c r="F13" i="14"/>
  <c r="G13" i="14"/>
  <c r="H13" i="14"/>
  <c r="J13" i="14"/>
  <c r="B7" i="14"/>
  <c r="J7" i="14"/>
  <c r="H7" i="14"/>
  <c r="G7" i="14"/>
  <c r="F7" i="14"/>
  <c r="E7" i="14"/>
  <c r="C7" i="14"/>
  <c r="Z6" i="14"/>
  <c r="M1" i="14"/>
  <c r="X6" i="14" s="1"/>
  <c r="X19" i="14" s="1"/>
  <c r="AO39" i="2"/>
  <c r="AO38" i="2"/>
  <c r="AO37" i="2"/>
  <c r="AN39" i="2"/>
  <c r="AN38" i="2"/>
  <c r="AN37" i="2"/>
  <c r="AO36" i="2"/>
  <c r="AN36" i="2"/>
  <c r="AO35" i="2"/>
  <c r="AN35" i="2"/>
  <c r="AG280" i="2"/>
  <c r="AF280" i="2"/>
  <c r="AE278" i="2"/>
  <c r="AD278" i="2"/>
  <c r="AO268" i="2"/>
  <c r="AN268" i="2"/>
  <c r="AG264" i="2"/>
  <c r="AF264" i="2"/>
  <c r="AO252" i="2"/>
  <c r="AP251" i="2" s="1"/>
  <c r="AN252" i="2"/>
  <c r="AQ251" i="2" s="1"/>
  <c r="AG248" i="2"/>
  <c r="AF248" i="2"/>
  <c r="AG220" i="2"/>
  <c r="AF220" i="2"/>
  <c r="AG210" i="2"/>
  <c r="AF210" i="2"/>
  <c r="AE210" i="2"/>
  <c r="AD210" i="2"/>
  <c r="AG194" i="2"/>
  <c r="AF194" i="2"/>
  <c r="AE194" i="2"/>
  <c r="AD194" i="2"/>
  <c r="AG180" i="2"/>
  <c r="AF180" i="2"/>
  <c r="AG166" i="2"/>
  <c r="AF166" i="2"/>
  <c r="AF168" i="2"/>
  <c r="AG168" i="2"/>
  <c r="AE166" i="2"/>
  <c r="AD166" i="2"/>
  <c r="AG137" i="2"/>
  <c r="AF137" i="2"/>
  <c r="AP126" i="2"/>
  <c r="AQ126" i="2"/>
  <c r="AE68" i="2"/>
  <c r="AD68" i="2"/>
  <c r="AN54" i="2" l="1"/>
  <c r="AO54" i="2"/>
  <c r="AG50" i="2"/>
  <c r="AF50" i="2"/>
  <c r="AG39" i="2"/>
  <c r="AF39" i="2"/>
  <c r="AI38" i="2"/>
  <c r="AH38" i="2"/>
  <c r="AE38" i="2"/>
  <c r="AD38" i="2"/>
  <c r="AI39" i="2"/>
  <c r="AL37" i="2" s="1"/>
  <c r="AH39" i="2"/>
  <c r="AM37" i="2" s="1"/>
  <c r="AE39" i="2"/>
  <c r="AD39" i="2"/>
  <c r="AE37" i="2"/>
  <c r="AD37" i="2"/>
  <c r="AK39" i="2"/>
  <c r="AJ39" i="2"/>
  <c r="AE36" i="2"/>
  <c r="AD36" i="2"/>
  <c r="AG23" i="2"/>
  <c r="AF23" i="2"/>
  <c r="AJ8" i="2"/>
  <c r="AI9" i="2"/>
  <c r="AH9" i="2"/>
  <c r="AK8" i="2" s="1"/>
  <c r="AE8" i="2"/>
  <c r="AD8" i="2"/>
  <c r="AF22" i="2"/>
  <c r="AI22" i="2"/>
  <c r="AH22" i="2"/>
  <c r="AI23" i="2"/>
  <c r="AL21" i="2" s="1"/>
  <c r="AH23" i="2"/>
  <c r="AM21" i="2" s="1"/>
  <c r="AK23" i="2"/>
  <c r="AJ23" i="2"/>
  <c r="AG21" i="2"/>
  <c r="AF21" i="2"/>
  <c r="AE23" i="2"/>
  <c r="AD23" i="2"/>
  <c r="AE22" i="2"/>
  <c r="AD22" i="2"/>
  <c r="AE21" i="2"/>
  <c r="AD21" i="2"/>
  <c r="AE20" i="2"/>
  <c r="AD20" i="2"/>
  <c r="AM12" i="2"/>
  <c r="AL12" i="2"/>
  <c r="AG12" i="2"/>
  <c r="AF12" i="2"/>
  <c r="AI10" i="2"/>
  <c r="AH10" i="2"/>
  <c r="AK10" i="2"/>
  <c r="AJ10" i="2"/>
  <c r="AE12" i="2"/>
  <c r="AP6" i="2" s="1"/>
  <c r="AD12" i="2"/>
  <c r="AQ6" i="2" s="1"/>
  <c r="AK11" i="2"/>
  <c r="AJ11" i="2"/>
  <c r="AE11" i="2"/>
  <c r="AD11" i="2"/>
  <c r="AO12" i="2"/>
  <c r="AN12" i="2"/>
  <c r="AG8" i="2"/>
  <c r="AF8" i="2"/>
  <c r="AM11" i="2"/>
  <c r="AN10" i="2" s="1"/>
  <c r="AL11" i="2"/>
  <c r="AO10" i="2" s="1"/>
  <c r="Z12" i="2" l="1"/>
  <c r="Z10" i="2"/>
  <c r="Z9" i="2"/>
  <c r="Z8" i="2"/>
  <c r="Z7" i="2"/>
  <c r="Z6" i="2"/>
  <c r="D7" i="2" s="1"/>
  <c r="D7" i="14" s="1"/>
  <c r="AP267" i="2"/>
  <c r="AQ267" i="2"/>
  <c r="AM268" i="2"/>
  <c r="AP266" i="2" s="1"/>
  <c r="AL268" i="2"/>
  <c r="AQ266" i="2" s="1"/>
  <c r="AP264" i="2"/>
  <c r="AQ264" i="2"/>
  <c r="AG268" i="2"/>
  <c r="AP263" i="2" s="1"/>
  <c r="AF268" i="2"/>
  <c r="AQ263" i="2" s="1"/>
  <c r="AE268" i="2"/>
  <c r="AP262" i="2" s="1"/>
  <c r="AD268" i="2"/>
  <c r="AQ262" i="2" s="1"/>
  <c r="AB268" i="2"/>
  <c r="AM267" i="2"/>
  <c r="AN266" i="2" s="1"/>
  <c r="AL267" i="2"/>
  <c r="AO266" i="2" s="1"/>
  <c r="AK267" i="2"/>
  <c r="AN265" i="2" s="1"/>
  <c r="AJ267" i="2"/>
  <c r="AO265" i="2" s="1"/>
  <c r="AE267" i="2"/>
  <c r="AN262" i="2" s="1"/>
  <c r="AD267" i="2"/>
  <c r="AB267" i="2"/>
  <c r="AK266" i="2"/>
  <c r="AL265" i="2" s="1"/>
  <c r="AJ266" i="2"/>
  <c r="AM265" i="2" s="1"/>
  <c r="AI266" i="2"/>
  <c r="AL264" i="2" s="1"/>
  <c r="AH266" i="2"/>
  <c r="AB266" i="2"/>
  <c r="AQ265" i="2"/>
  <c r="AP265" i="2"/>
  <c r="AI265" i="2"/>
  <c r="AJ264" i="2" s="1"/>
  <c r="AH265" i="2"/>
  <c r="AK264" i="2" s="1"/>
  <c r="AG265" i="2"/>
  <c r="AF265" i="2"/>
  <c r="AK263" i="2" s="1"/>
  <c r="AB265" i="2"/>
  <c r="AO264" i="2"/>
  <c r="AN264" i="2"/>
  <c r="AE264" i="2"/>
  <c r="AH262" i="2" s="1"/>
  <c r="AD264" i="2"/>
  <c r="AI262" i="2" s="1"/>
  <c r="AB264" i="2"/>
  <c r="AO263" i="2"/>
  <c r="AN263" i="2"/>
  <c r="AM263" i="2"/>
  <c r="AL263" i="2"/>
  <c r="AI263" i="2"/>
  <c r="AH263" i="2"/>
  <c r="AE263" i="2"/>
  <c r="AF262" i="2" s="1"/>
  <c r="AD263" i="2"/>
  <c r="AG262" i="2" s="1"/>
  <c r="AB263" i="2"/>
  <c r="AM262" i="2"/>
  <c r="AL262" i="2"/>
  <c r="AK262" i="2"/>
  <c r="AJ262" i="2"/>
  <c r="AB262" i="2"/>
  <c r="AM252" i="2"/>
  <c r="AP250" i="2" s="1"/>
  <c r="AL252" i="2"/>
  <c r="AQ250" i="2" s="1"/>
  <c r="AP248" i="2"/>
  <c r="AQ248" i="2"/>
  <c r="AG252" i="2"/>
  <c r="AP247" i="2" s="1"/>
  <c r="AF252" i="2"/>
  <c r="AQ247" i="2" s="1"/>
  <c r="AE252" i="2"/>
  <c r="AP246" i="2" s="1"/>
  <c r="AD252" i="2"/>
  <c r="AQ246" i="2" s="1"/>
  <c r="AB252" i="2"/>
  <c r="AM251" i="2"/>
  <c r="AN250" i="2" s="1"/>
  <c r="AL251" i="2"/>
  <c r="AO250" i="2" s="1"/>
  <c r="AK251" i="2"/>
  <c r="AN249" i="2" s="1"/>
  <c r="AJ251" i="2"/>
  <c r="AO249" i="2" s="1"/>
  <c r="AE251" i="2"/>
  <c r="AN246" i="2" s="1"/>
  <c r="AD251" i="2"/>
  <c r="AO246" i="2" s="1"/>
  <c r="AB251" i="2"/>
  <c r="AK250" i="2"/>
  <c r="AJ250" i="2"/>
  <c r="AM249" i="2" s="1"/>
  <c r="AI250" i="2"/>
  <c r="AL248" i="2" s="1"/>
  <c r="AH250" i="2"/>
  <c r="AB250" i="2"/>
  <c r="AQ249" i="2"/>
  <c r="AP249" i="2"/>
  <c r="AI249" i="2"/>
  <c r="AJ248" i="2" s="1"/>
  <c r="AH249" i="2"/>
  <c r="AK248" i="2" s="1"/>
  <c r="AG249" i="2"/>
  <c r="AF249" i="2"/>
  <c r="AK247" i="2" s="1"/>
  <c r="AB249" i="2"/>
  <c r="AO248" i="2"/>
  <c r="AN248" i="2"/>
  <c r="AE248" i="2"/>
  <c r="AH246" i="2" s="1"/>
  <c r="AD248" i="2"/>
  <c r="AI246" i="2" s="1"/>
  <c r="AB248" i="2"/>
  <c r="AO247" i="2"/>
  <c r="AN247" i="2"/>
  <c r="AM247" i="2"/>
  <c r="AL247" i="2"/>
  <c r="AI247" i="2"/>
  <c r="AH247" i="2"/>
  <c r="AE247" i="2"/>
  <c r="AF246" i="2" s="1"/>
  <c r="AD247" i="2"/>
  <c r="AG246" i="2" s="1"/>
  <c r="AB247" i="2"/>
  <c r="AM246" i="2"/>
  <c r="AL246" i="2"/>
  <c r="AK246" i="2"/>
  <c r="AJ246" i="2"/>
  <c r="AB246" i="2"/>
  <c r="AM280" i="2"/>
  <c r="AP278" i="2" s="1"/>
  <c r="AL280" i="2"/>
  <c r="AQ278" i="2" s="1"/>
  <c r="AK280" i="2"/>
  <c r="AP277" i="2" s="1"/>
  <c r="AJ280" i="2"/>
  <c r="AQ277" i="2" s="1"/>
  <c r="AQ275" i="2"/>
  <c r="AE280" i="2"/>
  <c r="AP274" i="2" s="1"/>
  <c r="AD280" i="2"/>
  <c r="AQ274" i="2" s="1"/>
  <c r="AB280" i="2"/>
  <c r="AQ279" i="2"/>
  <c r="AU279" i="2" s="1"/>
  <c r="AP279" i="2"/>
  <c r="AT279" i="2" s="1"/>
  <c r="AB279" i="2"/>
  <c r="AK278" i="2"/>
  <c r="AL277" i="2" s="1"/>
  <c r="AJ278" i="2"/>
  <c r="AM277" i="2" s="1"/>
  <c r="AI278" i="2"/>
  <c r="AL276" i="2" s="1"/>
  <c r="AH278" i="2"/>
  <c r="AM276" i="2" s="1"/>
  <c r="AB278" i="2"/>
  <c r="AI277" i="2"/>
  <c r="AJ276" i="2" s="1"/>
  <c r="AH277" i="2"/>
  <c r="AK276" i="2" s="1"/>
  <c r="AG277" i="2"/>
  <c r="AJ275" i="2" s="1"/>
  <c r="AF277" i="2"/>
  <c r="AE277" i="2"/>
  <c r="AD277" i="2"/>
  <c r="AK274" i="2" s="1"/>
  <c r="AB277" i="2"/>
  <c r="AQ276" i="2"/>
  <c r="AP276" i="2"/>
  <c r="AG276" i="2"/>
  <c r="AH275" i="2" s="1"/>
  <c r="AF276" i="2"/>
  <c r="AI275" i="2" s="1"/>
  <c r="AE276" i="2"/>
  <c r="AD276" i="2"/>
  <c r="AI274" i="2" s="1"/>
  <c r="AB276" i="2"/>
  <c r="AM275" i="2"/>
  <c r="AL275" i="2"/>
  <c r="AE275" i="2"/>
  <c r="AF274" i="2" s="1"/>
  <c r="AD275" i="2"/>
  <c r="AB275" i="2"/>
  <c r="AL274" i="2"/>
  <c r="AB274" i="2"/>
  <c r="AP238" i="2"/>
  <c r="AQ238" i="2"/>
  <c r="AP237" i="2"/>
  <c r="AQ237" i="2"/>
  <c r="AP235" i="2"/>
  <c r="AQ235" i="2"/>
  <c r="AP234" i="2"/>
  <c r="AQ234" i="2"/>
  <c r="AB240" i="2"/>
  <c r="AQ239" i="2"/>
  <c r="AU239" i="2" s="1"/>
  <c r="AP239" i="2"/>
  <c r="AB239" i="2"/>
  <c r="AL237" i="2"/>
  <c r="AM237" i="2"/>
  <c r="AL236" i="2"/>
  <c r="AM236" i="2"/>
  <c r="AB238" i="2"/>
  <c r="AI237" i="2"/>
  <c r="AJ236" i="2" s="1"/>
  <c r="AH237" i="2"/>
  <c r="AK236" i="2" s="1"/>
  <c r="AJ235" i="2"/>
  <c r="AK235" i="2"/>
  <c r="AK234" i="2"/>
  <c r="AB237" i="2"/>
  <c r="AQ236" i="2"/>
  <c r="AP236" i="2"/>
  <c r="AH235" i="2"/>
  <c r="AI235" i="2"/>
  <c r="AI234" i="2"/>
  <c r="AB236" i="2"/>
  <c r="AM235" i="2"/>
  <c r="AL235" i="2"/>
  <c r="AE235" i="2"/>
  <c r="AF234" i="2" s="1"/>
  <c r="AD235" i="2"/>
  <c r="AB235" i="2"/>
  <c r="AB234" i="2"/>
  <c r="AO224" i="2"/>
  <c r="AN224" i="2"/>
  <c r="AM224" i="2"/>
  <c r="AL224" i="2"/>
  <c r="AG224" i="2"/>
  <c r="AF224" i="2"/>
  <c r="AE224" i="2"/>
  <c r="AP218" i="2" s="1"/>
  <c r="AD224" i="2"/>
  <c r="AQ218" i="2" s="1"/>
  <c r="AB224" i="2"/>
  <c r="AM223" i="2"/>
  <c r="AL223" i="2"/>
  <c r="AK223" i="2"/>
  <c r="AJ223" i="2"/>
  <c r="AE223" i="2"/>
  <c r="AD223" i="2"/>
  <c r="AB223" i="2"/>
  <c r="AK222" i="2"/>
  <c r="AJ222" i="2"/>
  <c r="AI222" i="2"/>
  <c r="AH222" i="2"/>
  <c r="AB222" i="2"/>
  <c r="AQ221" i="2"/>
  <c r="AP221" i="2"/>
  <c r="AI221" i="2"/>
  <c r="AH221" i="2"/>
  <c r="AG221" i="2"/>
  <c r="AF221" i="2"/>
  <c r="AB221" i="2"/>
  <c r="AO220" i="2"/>
  <c r="AN220" i="2"/>
  <c r="AE220" i="2"/>
  <c r="AD220" i="2"/>
  <c r="AB220" i="2"/>
  <c r="AO219" i="2"/>
  <c r="AN219" i="2"/>
  <c r="AM219" i="2"/>
  <c r="AL219" i="2"/>
  <c r="AI219" i="2"/>
  <c r="AH219" i="2"/>
  <c r="AE219" i="2"/>
  <c r="AF218" i="2" s="1"/>
  <c r="AD219" i="2"/>
  <c r="AG218" i="2" s="1"/>
  <c r="AB219" i="2"/>
  <c r="AM218" i="2"/>
  <c r="AL218" i="2"/>
  <c r="AK218" i="2"/>
  <c r="AJ218" i="2"/>
  <c r="AB218" i="2"/>
  <c r="AB212" i="2"/>
  <c r="AB211" i="2"/>
  <c r="AK210" i="2"/>
  <c r="AJ210" i="2"/>
  <c r="AM209" i="2" s="1"/>
  <c r="AI210" i="2"/>
  <c r="AL208" i="2" s="1"/>
  <c r="AH210" i="2"/>
  <c r="AM208" i="2" s="1"/>
  <c r="AB210" i="2"/>
  <c r="AI209" i="2"/>
  <c r="AH209" i="2"/>
  <c r="AG209" i="2"/>
  <c r="AF209" i="2"/>
  <c r="AE209" i="2"/>
  <c r="AD209" i="2"/>
  <c r="AB209" i="2"/>
  <c r="AG208" i="2"/>
  <c r="AF208" i="2"/>
  <c r="AE208" i="2"/>
  <c r="AD208" i="2"/>
  <c r="AB208" i="2"/>
  <c r="AM207" i="2"/>
  <c r="AL207" i="2"/>
  <c r="AE207" i="2"/>
  <c r="AD207" i="2"/>
  <c r="AB207" i="2"/>
  <c r="AB206" i="2"/>
  <c r="AM196" i="2"/>
  <c r="AL196" i="2"/>
  <c r="AK196" i="2"/>
  <c r="AJ196" i="2"/>
  <c r="AG196" i="2"/>
  <c r="AF196" i="2"/>
  <c r="AE196" i="2"/>
  <c r="AD196" i="2"/>
  <c r="AB196" i="2"/>
  <c r="AQ195" i="2"/>
  <c r="AP195" i="2"/>
  <c r="AB195" i="2"/>
  <c r="AK194" i="2"/>
  <c r="AJ194" i="2"/>
  <c r="AI194" i="2"/>
  <c r="AL192" i="2" s="1"/>
  <c r="AH194" i="2"/>
  <c r="AM192" i="2" s="1"/>
  <c r="AB194" i="2"/>
  <c r="AI193" i="2"/>
  <c r="AH193" i="2"/>
  <c r="AG193" i="2"/>
  <c r="AF193" i="2"/>
  <c r="AE193" i="2"/>
  <c r="AD193" i="2"/>
  <c r="AB193" i="2"/>
  <c r="AQ192" i="2"/>
  <c r="AP192" i="2"/>
  <c r="AG192" i="2"/>
  <c r="AF192" i="2"/>
  <c r="AE192" i="2"/>
  <c r="AD192" i="2"/>
  <c r="AB192" i="2"/>
  <c r="AM191" i="2"/>
  <c r="AL191" i="2"/>
  <c r="AE191" i="2"/>
  <c r="AD191" i="2"/>
  <c r="AB191" i="2"/>
  <c r="AB190" i="2"/>
  <c r="AM184" i="2"/>
  <c r="AL184" i="2"/>
  <c r="AG184" i="2"/>
  <c r="AF184" i="2"/>
  <c r="AE184" i="2"/>
  <c r="AP178" i="2" s="1"/>
  <c r="AD184" i="2"/>
  <c r="AQ178" i="2" s="1"/>
  <c r="AB184" i="2"/>
  <c r="AM183" i="2"/>
  <c r="AL183" i="2"/>
  <c r="AK183" i="2"/>
  <c r="AJ183" i="2"/>
  <c r="AE183" i="2"/>
  <c r="AD183" i="2"/>
  <c r="AB183" i="2"/>
  <c r="AK182" i="2"/>
  <c r="AJ182" i="2"/>
  <c r="AI182" i="2"/>
  <c r="AH182" i="2"/>
  <c r="AB182" i="2"/>
  <c r="AQ181" i="2"/>
  <c r="AP181" i="2"/>
  <c r="AI181" i="2"/>
  <c r="AH181" i="2"/>
  <c r="AG181" i="2"/>
  <c r="AF181" i="2"/>
  <c r="AB181" i="2"/>
  <c r="AO180" i="2"/>
  <c r="AN180" i="2"/>
  <c r="AE180" i="2"/>
  <c r="AD180" i="2"/>
  <c r="AB180" i="2"/>
  <c r="AO179" i="2"/>
  <c r="AN179" i="2"/>
  <c r="AM179" i="2"/>
  <c r="AL179" i="2"/>
  <c r="AI179" i="2"/>
  <c r="AH179" i="2"/>
  <c r="AE179" i="2"/>
  <c r="AF178" i="2" s="1"/>
  <c r="AD179" i="2"/>
  <c r="AG178" i="2" s="1"/>
  <c r="AB179" i="2"/>
  <c r="AM178" i="2"/>
  <c r="AL178" i="2"/>
  <c r="AK178" i="2"/>
  <c r="AJ178" i="2"/>
  <c r="AB178" i="2"/>
  <c r="AM168" i="2"/>
  <c r="AL168" i="2"/>
  <c r="AQ166" i="2" s="1"/>
  <c r="AK168" i="2"/>
  <c r="AP165" i="2" s="1"/>
  <c r="AJ168" i="2"/>
  <c r="AQ165" i="2" s="1"/>
  <c r="AQ163" i="2"/>
  <c r="AB168" i="2"/>
  <c r="AQ167" i="2"/>
  <c r="AP167" i="2"/>
  <c r="AB167" i="2"/>
  <c r="AM165" i="2"/>
  <c r="AI166" i="2"/>
  <c r="AL164" i="2" s="1"/>
  <c r="AH166" i="2"/>
  <c r="AM164" i="2" s="1"/>
  <c r="AM162" i="2"/>
  <c r="AB166" i="2"/>
  <c r="AI165" i="2"/>
  <c r="AH165" i="2"/>
  <c r="AG165" i="2"/>
  <c r="AF165" i="2"/>
  <c r="AK163" i="2" s="1"/>
  <c r="AE165" i="2"/>
  <c r="AD165" i="2"/>
  <c r="AB165" i="2"/>
  <c r="AQ164" i="2"/>
  <c r="AP164" i="2"/>
  <c r="AG164" i="2"/>
  <c r="AF164" i="2"/>
  <c r="AI162" i="2"/>
  <c r="AB164" i="2"/>
  <c r="AM163" i="2"/>
  <c r="AL163" i="2"/>
  <c r="AB163" i="2"/>
  <c r="AB162" i="2"/>
  <c r="AB156" i="2"/>
  <c r="AM155" i="2"/>
  <c r="AL155" i="2"/>
  <c r="AO154" i="2" s="1"/>
  <c r="AO150" i="2"/>
  <c r="AB155" i="2"/>
  <c r="AM152" i="2"/>
  <c r="AB154" i="2"/>
  <c r="AI153" i="2"/>
  <c r="AH153" i="2"/>
  <c r="AB153" i="2"/>
  <c r="AO152" i="2"/>
  <c r="AN152" i="2"/>
  <c r="AI150" i="2"/>
  <c r="AB152" i="2"/>
  <c r="AO151" i="2"/>
  <c r="AN151" i="2"/>
  <c r="AM151" i="2"/>
  <c r="AL151" i="2"/>
  <c r="AI151" i="2"/>
  <c r="AH151" i="2"/>
  <c r="AE151" i="2"/>
  <c r="AF150" i="2" s="1"/>
  <c r="AD151" i="2"/>
  <c r="AG150" i="2" s="1"/>
  <c r="AB151" i="2"/>
  <c r="AM150" i="2"/>
  <c r="AL150" i="2"/>
  <c r="AK150" i="2"/>
  <c r="AJ150" i="2"/>
  <c r="AB150" i="2"/>
  <c r="AO141" i="2"/>
  <c r="AP140" i="2" s="1"/>
  <c r="AN141" i="2"/>
  <c r="AM141" i="2"/>
  <c r="AP139" i="2" s="1"/>
  <c r="AL141" i="2"/>
  <c r="AP137" i="2"/>
  <c r="AG141" i="2"/>
  <c r="AF141" i="2"/>
  <c r="AE141" i="2"/>
  <c r="AP135" i="2" s="1"/>
  <c r="AD141" i="2"/>
  <c r="AQ135" i="2" s="1"/>
  <c r="AB141" i="2"/>
  <c r="AM140" i="2"/>
  <c r="AN139" i="2" s="1"/>
  <c r="AL140" i="2"/>
  <c r="AK140" i="2"/>
  <c r="AJ140" i="2"/>
  <c r="AE140" i="2"/>
  <c r="AN135" i="2" s="1"/>
  <c r="AD140" i="2"/>
  <c r="AB140" i="2"/>
  <c r="AK139" i="2"/>
  <c r="AL138" i="2" s="1"/>
  <c r="AJ139" i="2"/>
  <c r="AI139" i="2"/>
  <c r="AL137" i="2" s="1"/>
  <c r="AH139" i="2"/>
  <c r="AB139" i="2"/>
  <c r="AQ138" i="2"/>
  <c r="AP138" i="2"/>
  <c r="AI138" i="2"/>
  <c r="AJ137" i="2" s="1"/>
  <c r="AH138" i="2"/>
  <c r="AB138" i="2"/>
  <c r="AO137" i="2"/>
  <c r="AN137" i="2"/>
  <c r="AE137" i="2"/>
  <c r="AH135" i="2" s="1"/>
  <c r="AD137" i="2"/>
  <c r="AB137" i="2"/>
  <c r="AO136" i="2"/>
  <c r="AN136" i="2"/>
  <c r="AM136" i="2"/>
  <c r="AL136" i="2"/>
  <c r="AI136" i="2"/>
  <c r="AH136" i="2"/>
  <c r="AE136" i="2"/>
  <c r="AF135" i="2" s="1"/>
  <c r="AD136" i="2"/>
  <c r="AG135" i="2" s="1"/>
  <c r="AB136" i="2"/>
  <c r="AM135" i="2"/>
  <c r="AL135" i="2"/>
  <c r="AK135" i="2"/>
  <c r="AJ135" i="2"/>
  <c r="AB135" i="2"/>
  <c r="AQ127" i="2"/>
  <c r="AQ123" i="2"/>
  <c r="AB129" i="2"/>
  <c r="AQ128" i="2"/>
  <c r="AP128" i="2"/>
  <c r="AT128" i="2" s="1"/>
  <c r="AB128" i="2"/>
  <c r="AM126" i="2"/>
  <c r="AL125" i="2"/>
  <c r="AM125" i="2"/>
  <c r="AM123" i="2"/>
  <c r="AB127" i="2"/>
  <c r="AK125" i="2"/>
  <c r="AK123" i="2"/>
  <c r="AB126" i="2"/>
  <c r="AQ125" i="2"/>
  <c r="AP125" i="2"/>
  <c r="AI124" i="2"/>
  <c r="AI123" i="2"/>
  <c r="AB125" i="2"/>
  <c r="AM124" i="2"/>
  <c r="AL124" i="2"/>
  <c r="AB124" i="2"/>
  <c r="AB123" i="2"/>
  <c r="AB113" i="2"/>
  <c r="AT112" i="2"/>
  <c r="AB112" i="2"/>
  <c r="AM110" i="2"/>
  <c r="AL109" i="2"/>
  <c r="AM109" i="2"/>
  <c r="AM107" i="2"/>
  <c r="AB111" i="2"/>
  <c r="AK109" i="2"/>
  <c r="AK108" i="2"/>
  <c r="AE110" i="2"/>
  <c r="AD110" i="2"/>
  <c r="AB110" i="2"/>
  <c r="AI108" i="2"/>
  <c r="AI107" i="2"/>
  <c r="AB109" i="2"/>
  <c r="AM108" i="2"/>
  <c r="AL108" i="2"/>
  <c r="AE108" i="2"/>
  <c r="AD108" i="2"/>
  <c r="AG107" i="2" s="1"/>
  <c r="AB108" i="2"/>
  <c r="AB107" i="2"/>
  <c r="AB70" i="2"/>
  <c r="AT69" i="2"/>
  <c r="AB69" i="2"/>
  <c r="AK68" i="2"/>
  <c r="AJ68" i="2"/>
  <c r="AM67" i="2" s="1"/>
  <c r="AI68" i="2"/>
  <c r="AL66" i="2" s="1"/>
  <c r="AH68" i="2"/>
  <c r="AM66" i="2" s="1"/>
  <c r="AM64" i="2"/>
  <c r="AB68" i="2"/>
  <c r="AI67" i="2"/>
  <c r="AH67" i="2"/>
  <c r="AK66" i="2" s="1"/>
  <c r="AG67" i="2"/>
  <c r="AF67" i="2"/>
  <c r="AK65" i="2" s="1"/>
  <c r="AE67" i="2"/>
  <c r="AD67" i="2"/>
  <c r="AK64" i="2" s="1"/>
  <c r="AB67" i="2"/>
  <c r="AG66" i="2"/>
  <c r="AF66" i="2"/>
  <c r="AI65" i="2" s="1"/>
  <c r="AE66" i="2"/>
  <c r="AD66" i="2"/>
  <c r="AI64" i="2" s="1"/>
  <c r="AB66" i="2"/>
  <c r="AM65" i="2"/>
  <c r="AL65" i="2"/>
  <c r="AE65" i="2"/>
  <c r="AD65" i="2"/>
  <c r="AB65" i="2"/>
  <c r="AB64" i="2"/>
  <c r="AB100" i="2"/>
  <c r="AO98" i="2"/>
  <c r="AO97" i="2"/>
  <c r="AO94" i="2"/>
  <c r="AB99" i="2"/>
  <c r="AM97" i="2"/>
  <c r="AM96" i="2"/>
  <c r="AB98" i="2"/>
  <c r="AI97" i="2"/>
  <c r="AH97" i="2"/>
  <c r="AG97" i="2"/>
  <c r="AF97" i="2"/>
  <c r="AK95" i="2" s="1"/>
  <c r="AB97" i="2"/>
  <c r="AO96" i="2"/>
  <c r="AN96" i="2"/>
  <c r="AI94" i="2"/>
  <c r="AB96" i="2"/>
  <c r="AO95" i="2"/>
  <c r="AN95" i="2"/>
  <c r="AM95" i="2"/>
  <c r="AL95" i="2"/>
  <c r="AI95" i="2"/>
  <c r="AH95" i="2"/>
  <c r="AE95" i="2"/>
  <c r="AF94" i="2" s="1"/>
  <c r="AD95" i="2"/>
  <c r="AG94" i="2" s="1"/>
  <c r="AB95" i="2"/>
  <c r="AM94" i="2"/>
  <c r="AL94" i="2"/>
  <c r="AK94" i="2"/>
  <c r="AJ94" i="2"/>
  <c r="AB94" i="2"/>
  <c r="AP53" i="2"/>
  <c r="AQ53" i="2"/>
  <c r="AM54" i="2"/>
  <c r="AP52" i="2" s="1"/>
  <c r="AL54" i="2"/>
  <c r="AQ52" i="2" s="1"/>
  <c r="AP50" i="2"/>
  <c r="AQ50" i="2"/>
  <c r="AP49" i="2"/>
  <c r="AE54" i="2"/>
  <c r="AP48" i="2" s="1"/>
  <c r="AD54" i="2"/>
  <c r="AB54" i="2"/>
  <c r="AM53" i="2"/>
  <c r="AN52" i="2" s="1"/>
  <c r="AL53" i="2"/>
  <c r="AO52" i="2" s="1"/>
  <c r="AN51" i="2"/>
  <c r="AO51" i="2"/>
  <c r="AE53" i="2"/>
  <c r="AN48" i="2" s="1"/>
  <c r="AD53" i="2"/>
  <c r="AO48" i="2" s="1"/>
  <c r="AB53" i="2"/>
  <c r="AK52" i="2"/>
  <c r="AL51" i="2" s="1"/>
  <c r="AJ52" i="2"/>
  <c r="AM51" i="2" s="1"/>
  <c r="AI52" i="2"/>
  <c r="AL50" i="2" s="1"/>
  <c r="AH52" i="2"/>
  <c r="AM50" i="2" s="1"/>
  <c r="AB52" i="2"/>
  <c r="AQ51" i="2"/>
  <c r="AP51" i="2"/>
  <c r="AI51" i="2"/>
  <c r="AJ50" i="2" s="1"/>
  <c r="AH51" i="2"/>
  <c r="AG51" i="2"/>
  <c r="AF51" i="2"/>
  <c r="AK49" i="2" s="1"/>
  <c r="AB51" i="2"/>
  <c r="AO50" i="2"/>
  <c r="AN50" i="2"/>
  <c r="AE50" i="2"/>
  <c r="AH48" i="2" s="1"/>
  <c r="AD50" i="2"/>
  <c r="AI48" i="2" s="1"/>
  <c r="AB50" i="2"/>
  <c r="AO49" i="2"/>
  <c r="AN49" i="2"/>
  <c r="AM49" i="2"/>
  <c r="AL49" i="2"/>
  <c r="AI49" i="2"/>
  <c r="AH49" i="2"/>
  <c r="AE49" i="2"/>
  <c r="AF48" i="2" s="1"/>
  <c r="AD49" i="2"/>
  <c r="AG48" i="2" s="1"/>
  <c r="AB49" i="2"/>
  <c r="AM48" i="2"/>
  <c r="AL48" i="2"/>
  <c r="AK48" i="2"/>
  <c r="AJ48" i="2"/>
  <c r="AB48" i="2"/>
  <c r="AB41" i="2"/>
  <c r="AU40" i="2"/>
  <c r="AB40" i="2"/>
  <c r="AL38" i="2"/>
  <c r="AM38" i="2"/>
  <c r="AL35" i="2"/>
  <c r="AM35" i="2"/>
  <c r="AB39" i="2"/>
  <c r="AJ37" i="2"/>
  <c r="AK37" i="2"/>
  <c r="AG38" i="2"/>
  <c r="AJ36" i="2" s="1"/>
  <c r="AF38" i="2"/>
  <c r="AK36" i="2" s="1"/>
  <c r="AJ35" i="2"/>
  <c r="AK35" i="2"/>
  <c r="AB38" i="2"/>
  <c r="AG37" i="2"/>
  <c r="AH36" i="2" s="1"/>
  <c r="AF37" i="2"/>
  <c r="AI36" i="2" s="1"/>
  <c r="AI35" i="2"/>
  <c r="AB37" i="2"/>
  <c r="AM36" i="2"/>
  <c r="AL36" i="2"/>
  <c r="AF35" i="2"/>
  <c r="AG35" i="2"/>
  <c r="AB36" i="2"/>
  <c r="AB35" i="2"/>
  <c r="AQ83" i="2"/>
  <c r="AQ82" i="2"/>
  <c r="AQ80" i="2"/>
  <c r="AQ79" i="2"/>
  <c r="AP78" i="2"/>
  <c r="AQ78" i="2"/>
  <c r="AB84" i="2"/>
  <c r="AB83" i="2"/>
  <c r="AP82" i="2"/>
  <c r="AM81" i="2"/>
  <c r="AM80" i="2"/>
  <c r="AB82" i="2"/>
  <c r="AQ81" i="2"/>
  <c r="AP81" i="2"/>
  <c r="AK80" i="2"/>
  <c r="AB81" i="2"/>
  <c r="AI78" i="2"/>
  <c r="AB80" i="2"/>
  <c r="AM79" i="2"/>
  <c r="AL79" i="2"/>
  <c r="AI79" i="2"/>
  <c r="AH79" i="2"/>
  <c r="AE79" i="2"/>
  <c r="AF78" i="2" s="1"/>
  <c r="AD79" i="2"/>
  <c r="AG78" i="2" s="1"/>
  <c r="AB79" i="2"/>
  <c r="AM78" i="2"/>
  <c r="AL78" i="2"/>
  <c r="AK78" i="2"/>
  <c r="AJ78" i="2"/>
  <c r="AB78" i="2"/>
  <c r="AM20" i="2"/>
  <c r="AL20" i="2"/>
  <c r="AG22" i="2"/>
  <c r="AQ9" i="2"/>
  <c r="AP9" i="2"/>
  <c r="AO8" i="2"/>
  <c r="AN8" i="2"/>
  <c r="AO7" i="2"/>
  <c r="AN7" i="2"/>
  <c r="AM7" i="2"/>
  <c r="AL7" i="2"/>
  <c r="AM6" i="2"/>
  <c r="AL6" i="2"/>
  <c r="AI7" i="2"/>
  <c r="AH7" i="2"/>
  <c r="AJ6" i="2"/>
  <c r="AK6" i="2"/>
  <c r="AQ11" i="2"/>
  <c r="AL8" i="2"/>
  <c r="AQ8" i="2"/>
  <c r="L76" i="4"/>
  <c r="K28" i="4"/>
  <c r="Z109" i="2" s="1"/>
  <c r="Z22" i="17" s="1"/>
  <c r="K18" i="4"/>
  <c r="Z54" i="2" s="1"/>
  <c r="Z25" i="15" s="1"/>
  <c r="C12" i="2"/>
  <c r="C13" i="2"/>
  <c r="C36" i="2"/>
  <c r="C37" i="2"/>
  <c r="C42" i="2"/>
  <c r="AQ49" i="2" l="1"/>
  <c r="AQ48" i="2"/>
  <c r="AU48" i="2" s="1"/>
  <c r="K21" i="2"/>
  <c r="K21" i="14" s="1"/>
  <c r="AJ21" i="2"/>
  <c r="AJ80" i="2"/>
  <c r="AP79" i="2"/>
  <c r="AP80" i="2"/>
  <c r="AP83" i="2"/>
  <c r="AJ96" i="2"/>
  <c r="AN97" i="2"/>
  <c r="AN98" i="2"/>
  <c r="AH65" i="2"/>
  <c r="AL64" i="2"/>
  <c r="AL67" i="2"/>
  <c r="AR68" i="2"/>
  <c r="AF107" i="2"/>
  <c r="AJ108" i="2"/>
  <c r="AJ109" i="2"/>
  <c r="AU112" i="2"/>
  <c r="AH124" i="2"/>
  <c r="AL123" i="2"/>
  <c r="AL126" i="2"/>
  <c r="AP123" i="2"/>
  <c r="AP124" i="2"/>
  <c r="AP127" i="2"/>
  <c r="AT127" i="2" s="1"/>
  <c r="AI135" i="2"/>
  <c r="AM137" i="2"/>
  <c r="AM138" i="2"/>
  <c r="AQ137" i="2"/>
  <c r="AQ139" i="2"/>
  <c r="AQ140" i="2"/>
  <c r="AH150" i="2"/>
  <c r="AK151" i="2"/>
  <c r="AL152" i="2"/>
  <c r="AL153" i="2"/>
  <c r="AO153" i="2"/>
  <c r="AF162" i="2"/>
  <c r="AI163" i="2"/>
  <c r="AJ163" i="2"/>
  <c r="AJ164" i="2"/>
  <c r="AU167" i="2"/>
  <c r="AH178" i="2"/>
  <c r="AK179" i="2"/>
  <c r="AL180" i="2"/>
  <c r="AL181" i="2"/>
  <c r="AO178" i="2"/>
  <c r="AO181" i="2"/>
  <c r="AO182" i="2"/>
  <c r="AP179" i="2"/>
  <c r="AP180" i="2"/>
  <c r="AP182" i="2"/>
  <c r="AP183" i="2"/>
  <c r="AF190" i="2"/>
  <c r="AI191" i="2"/>
  <c r="AJ190" i="2"/>
  <c r="AJ191" i="2"/>
  <c r="AJ192" i="2"/>
  <c r="AT192" i="2" s="1"/>
  <c r="AM190" i="2"/>
  <c r="AM193" i="2"/>
  <c r="AU195" i="2"/>
  <c r="AQ191" i="2"/>
  <c r="AP193" i="2"/>
  <c r="AQ194" i="2"/>
  <c r="AU194" i="2" s="1"/>
  <c r="AG206" i="2"/>
  <c r="AH206" i="2"/>
  <c r="AH207" i="2"/>
  <c r="AK207" i="2"/>
  <c r="AK208" i="2"/>
  <c r="AM206" i="2"/>
  <c r="AU211" i="2"/>
  <c r="AU210" i="2"/>
  <c r="AH218" i="2"/>
  <c r="AK219" i="2"/>
  <c r="AK220" i="2"/>
  <c r="AL220" i="2"/>
  <c r="AL221" i="2"/>
  <c r="AO221" i="2"/>
  <c r="AO222" i="2"/>
  <c r="AP219" i="2"/>
  <c r="AP220" i="2"/>
  <c r="AP222" i="2"/>
  <c r="AP223" i="2"/>
  <c r="AT223" i="2" s="1"/>
  <c r="AC129" i="2"/>
  <c r="AP122" i="2" s="1"/>
  <c r="AH20" i="2"/>
  <c r="AH78" i="2"/>
  <c r="AL81" i="2"/>
  <c r="AH94" i="2"/>
  <c r="AL96" i="2"/>
  <c r="AL97" i="2"/>
  <c r="AF64" i="2"/>
  <c r="AJ65" i="2"/>
  <c r="AJ66" i="2"/>
  <c r="AR66" i="2" s="1"/>
  <c r="AU69" i="2"/>
  <c r="AH108" i="2"/>
  <c r="AL107" i="2"/>
  <c r="AL110" i="2"/>
  <c r="AT111" i="2"/>
  <c r="AF123" i="2"/>
  <c r="AJ124" i="2"/>
  <c r="AJ125" i="2"/>
  <c r="AT125" i="2" s="1"/>
  <c r="AU128" i="2"/>
  <c r="AK136" i="2"/>
  <c r="AK137" i="2"/>
  <c r="AO135" i="2"/>
  <c r="AO138" i="2"/>
  <c r="AO139" i="2"/>
  <c r="AJ152" i="2"/>
  <c r="AM153" i="2"/>
  <c r="AN150" i="2"/>
  <c r="AN154" i="2"/>
  <c r="AT154" i="2" s="1"/>
  <c r="AG162" i="2"/>
  <c r="AH163" i="2"/>
  <c r="AK164" i="2"/>
  <c r="AL162" i="2"/>
  <c r="AL165" i="2"/>
  <c r="AT165" i="2" s="1"/>
  <c r="AP163" i="2"/>
  <c r="AP166" i="2"/>
  <c r="AI178" i="2"/>
  <c r="AJ180" i="2"/>
  <c r="AM180" i="2"/>
  <c r="AM181" i="2"/>
  <c r="AN178" i="2"/>
  <c r="AN182" i="2"/>
  <c r="AQ179" i="2"/>
  <c r="AQ182" i="2"/>
  <c r="AQ183" i="2"/>
  <c r="AU183" i="2" s="1"/>
  <c r="AH191" i="2"/>
  <c r="AK191" i="2"/>
  <c r="AK192" i="2"/>
  <c r="AU192" i="2" s="1"/>
  <c r="AL193" i="2"/>
  <c r="AT193" i="2" s="1"/>
  <c r="AP190" i="2"/>
  <c r="AP191" i="2"/>
  <c r="AQ193" i="2"/>
  <c r="AP194" i="2"/>
  <c r="AT194" i="2" s="1"/>
  <c r="AF206" i="2"/>
  <c r="AI206" i="2"/>
  <c r="AI207" i="2"/>
  <c r="AJ207" i="2"/>
  <c r="AJ208" i="2"/>
  <c r="AT208" i="2" s="1"/>
  <c r="AL206" i="2"/>
  <c r="AL209" i="2"/>
  <c r="AT209" i="2" s="1"/>
  <c r="AT211" i="2"/>
  <c r="AT210" i="2"/>
  <c r="AI218" i="2"/>
  <c r="AJ220" i="2"/>
  <c r="AM220" i="2"/>
  <c r="AM221" i="2"/>
  <c r="AN218" i="2"/>
  <c r="AN222" i="2"/>
  <c r="AQ219" i="2"/>
  <c r="AQ220" i="2"/>
  <c r="AQ222" i="2"/>
  <c r="AQ223" i="2"/>
  <c r="AR69" i="2"/>
  <c r="AP11" i="2"/>
  <c r="AU278" i="2"/>
  <c r="AK19" i="2"/>
  <c r="AU54" i="2"/>
  <c r="AT278" i="2"/>
  <c r="AT248" i="2"/>
  <c r="AM8" i="2"/>
  <c r="AJ19" i="2"/>
  <c r="AU166" i="2"/>
  <c r="AU184" i="2"/>
  <c r="AT276" i="2"/>
  <c r="AT129" i="2"/>
  <c r="AT236" i="2"/>
  <c r="AM19" i="2"/>
  <c r="AT156" i="2"/>
  <c r="AR167" i="2"/>
  <c r="AR211" i="2"/>
  <c r="AU246" i="2"/>
  <c r="AU82" i="2"/>
  <c r="AU168" i="2"/>
  <c r="AP162" i="2"/>
  <c r="AU81" i="2"/>
  <c r="AR112" i="2"/>
  <c r="AR279" i="2"/>
  <c r="AL80" i="2"/>
  <c r="AU83" i="2"/>
  <c r="AU68" i="2"/>
  <c r="AH19" i="2"/>
  <c r="AT38" i="2"/>
  <c r="AT40" i="2"/>
  <c r="AR40" i="2"/>
  <c r="AT167" i="2"/>
  <c r="AL190" i="2"/>
  <c r="AT195" i="2"/>
  <c r="AR195" i="2"/>
  <c r="AS195" i="2" s="1"/>
  <c r="AU237" i="2"/>
  <c r="AT238" i="2"/>
  <c r="AL19" i="2"/>
  <c r="AT139" i="2"/>
  <c r="AR267" i="2"/>
  <c r="AO262" i="2"/>
  <c r="AR262" i="2" s="1"/>
  <c r="AR128" i="2"/>
  <c r="AI190" i="2"/>
  <c r="AT239" i="2"/>
  <c r="AR239" i="2"/>
  <c r="AU276" i="2"/>
  <c r="AU251" i="2"/>
  <c r="AT264" i="2"/>
  <c r="AU236" i="2"/>
  <c r="AM274" i="2"/>
  <c r="AT235" i="2"/>
  <c r="AT266" i="2"/>
  <c r="AP8" i="2"/>
  <c r="AU113" i="2"/>
  <c r="AU155" i="2"/>
  <c r="AN153" i="2"/>
  <c r="AN181" i="2"/>
  <c r="AH274" i="2"/>
  <c r="AI20" i="2"/>
  <c r="AJ107" i="2"/>
  <c r="AI19" i="2"/>
  <c r="AT41" i="2"/>
  <c r="AU94" i="2"/>
  <c r="AU125" i="2"/>
  <c r="AH123" i="2"/>
  <c r="AU150" i="2"/>
  <c r="AT196" i="2"/>
  <c r="AR224" i="2"/>
  <c r="AU280" i="2"/>
  <c r="AP275" i="2"/>
  <c r="AT275" i="2" s="1"/>
  <c r="AT250" i="2"/>
  <c r="AT48" i="2"/>
  <c r="AT51" i="2"/>
  <c r="AR53" i="2"/>
  <c r="AU111" i="2"/>
  <c r="AT141" i="2"/>
  <c r="AU196" i="2"/>
  <c r="AU235" i="2"/>
  <c r="AU238" i="2"/>
  <c r="AU268" i="2"/>
  <c r="AT50" i="2"/>
  <c r="AU52" i="2"/>
  <c r="AR54" i="2"/>
  <c r="AU100" i="2"/>
  <c r="AU66" i="2"/>
  <c r="AT70" i="2"/>
  <c r="AU141" i="2"/>
  <c r="AT184" i="2"/>
  <c r="AU277" i="2"/>
  <c r="AR252" i="2"/>
  <c r="AU267" i="2"/>
  <c r="AU108" i="2"/>
  <c r="AT113" i="2"/>
  <c r="AR168" i="2"/>
  <c r="AU80" i="2"/>
  <c r="AT100" i="2"/>
  <c r="AU127" i="2"/>
  <c r="AU129" i="2"/>
  <c r="AU156" i="2"/>
  <c r="AO218" i="2"/>
  <c r="AU240" i="2"/>
  <c r="AT36" i="2"/>
  <c r="AU41" i="2"/>
  <c r="AU36" i="2"/>
  <c r="AU39" i="2"/>
  <c r="AT262" i="2"/>
  <c r="AU263" i="2"/>
  <c r="AU265" i="2"/>
  <c r="AU266" i="2"/>
  <c r="AT267" i="2"/>
  <c r="AR268" i="2"/>
  <c r="AT268" i="2"/>
  <c r="AM264" i="2"/>
  <c r="AU264" i="2" s="1"/>
  <c r="AR265" i="2"/>
  <c r="AR266" i="2"/>
  <c r="AJ263" i="2"/>
  <c r="AT263" i="2" s="1"/>
  <c r="AT265" i="2"/>
  <c r="AT246" i="2"/>
  <c r="AR246" i="2"/>
  <c r="AU247" i="2"/>
  <c r="AU249" i="2"/>
  <c r="AR251" i="2"/>
  <c r="AU250" i="2"/>
  <c r="AT252" i="2"/>
  <c r="AM248" i="2"/>
  <c r="AU248" i="2" s="1"/>
  <c r="AU252" i="2"/>
  <c r="AT251" i="2"/>
  <c r="AR250" i="2"/>
  <c r="AJ247" i="2"/>
  <c r="AT247" i="2" s="1"/>
  <c r="AL249" i="2"/>
  <c r="AT249" i="2" s="1"/>
  <c r="AV279" i="2"/>
  <c r="AW279" i="2"/>
  <c r="AT277" i="2"/>
  <c r="AK275" i="2"/>
  <c r="AR276" i="2"/>
  <c r="AR280" i="2"/>
  <c r="AG274" i="2"/>
  <c r="AT280" i="2"/>
  <c r="AJ274" i="2"/>
  <c r="AR278" i="2"/>
  <c r="AR277" i="2"/>
  <c r="AR235" i="2"/>
  <c r="AT237" i="2"/>
  <c r="AR236" i="2"/>
  <c r="AR240" i="2"/>
  <c r="AG234" i="2"/>
  <c r="AT240" i="2"/>
  <c r="AJ234" i="2"/>
  <c r="AR238" i="2"/>
  <c r="AH234" i="2"/>
  <c r="AR237" i="2"/>
  <c r="AT224" i="2"/>
  <c r="AU224" i="2"/>
  <c r="AN221" i="2"/>
  <c r="AJ219" i="2"/>
  <c r="AR212" i="2"/>
  <c r="AT212" i="2"/>
  <c r="AU212" i="2"/>
  <c r="AJ206" i="2"/>
  <c r="AK206" i="2"/>
  <c r="AR196" i="2"/>
  <c r="AG190" i="2"/>
  <c r="AQ190" i="2"/>
  <c r="AH190" i="2"/>
  <c r="AK190" i="2"/>
  <c r="AQ180" i="2"/>
  <c r="AR184" i="2"/>
  <c r="AK180" i="2"/>
  <c r="AJ179" i="2"/>
  <c r="AQ162" i="2"/>
  <c r="AH162" i="2"/>
  <c r="AT168" i="2"/>
  <c r="AJ162" i="2"/>
  <c r="AK162" i="2"/>
  <c r="AR156" i="2"/>
  <c r="AK152" i="2"/>
  <c r="AJ151" i="2"/>
  <c r="AT135" i="2"/>
  <c r="AT137" i="2"/>
  <c r="AR141" i="2"/>
  <c r="AN138" i="2"/>
  <c r="AT140" i="2"/>
  <c r="AP136" i="2"/>
  <c r="AQ136" i="2"/>
  <c r="AJ136" i="2"/>
  <c r="AK124" i="2"/>
  <c r="AR129" i="2"/>
  <c r="AG123" i="2"/>
  <c r="AQ124" i="2"/>
  <c r="AJ123" i="2"/>
  <c r="AR113" i="2"/>
  <c r="AH107" i="2"/>
  <c r="AU109" i="2"/>
  <c r="AK107" i="2"/>
  <c r="AR70" i="2"/>
  <c r="AG64" i="2"/>
  <c r="AH64" i="2"/>
  <c r="AU70" i="2"/>
  <c r="AJ64" i="2"/>
  <c r="AU99" i="2"/>
  <c r="AU97" i="2"/>
  <c r="AU98" i="2"/>
  <c r="AU95" i="2"/>
  <c r="AR100" i="2"/>
  <c r="AK96" i="2"/>
  <c r="AN94" i="2"/>
  <c r="AJ95" i="2"/>
  <c r="AU51" i="2"/>
  <c r="AT52" i="2"/>
  <c r="AT54" i="2"/>
  <c r="AR51" i="2"/>
  <c r="AT53" i="2"/>
  <c r="AR48" i="2"/>
  <c r="AU49" i="2"/>
  <c r="AU53" i="2"/>
  <c r="AK50" i="2"/>
  <c r="AU50" i="2" s="1"/>
  <c r="AR52" i="2"/>
  <c r="AJ49" i="2"/>
  <c r="AR37" i="2"/>
  <c r="AT39" i="2"/>
  <c r="AU38" i="2"/>
  <c r="AR41" i="2"/>
  <c r="AU35" i="2"/>
  <c r="AH35" i="2"/>
  <c r="AT35" i="2" s="1"/>
  <c r="AT37" i="2"/>
  <c r="AU37" i="2"/>
  <c r="AR38" i="2"/>
  <c r="AR39" i="2"/>
  <c r="AR36" i="2"/>
  <c r="AU78" i="2"/>
  <c r="AR84" i="2"/>
  <c r="AT84" i="2"/>
  <c r="AU84" i="2"/>
  <c r="AJ79" i="2"/>
  <c r="AK79" i="2"/>
  <c r="AS279" i="2" l="1"/>
  <c r="AS167" i="2"/>
  <c r="AW112" i="2"/>
  <c r="AS112" i="2"/>
  <c r="AW40" i="2"/>
  <c r="AS40" i="2"/>
  <c r="AV128" i="2"/>
  <c r="AS128" i="2"/>
  <c r="AS211" i="2"/>
  <c r="AS69" i="2"/>
  <c r="AW69" i="2"/>
  <c r="AS39" i="2"/>
  <c r="AS41" i="2"/>
  <c r="AS36" i="2"/>
  <c r="AS38" i="2"/>
  <c r="AS37" i="2"/>
  <c r="AS52" i="2"/>
  <c r="AS48" i="2"/>
  <c r="AS51" i="2"/>
  <c r="AS54" i="2"/>
  <c r="AS53" i="2"/>
  <c r="AS70" i="2"/>
  <c r="AS68" i="2"/>
  <c r="AS66" i="2"/>
  <c r="AS84" i="2"/>
  <c r="AS100" i="2"/>
  <c r="AS113" i="2"/>
  <c r="AU137" i="2"/>
  <c r="AS156" i="2"/>
  <c r="AS168" i="2"/>
  <c r="AS184" i="2"/>
  <c r="AU181" i="2"/>
  <c r="AS196" i="2"/>
  <c r="AU207" i="2"/>
  <c r="AS212" i="2"/>
  <c r="AU221" i="2"/>
  <c r="AS224" i="2"/>
  <c r="AT222" i="2"/>
  <c r="AS267" i="2"/>
  <c r="AS265" i="2"/>
  <c r="AS262" i="2"/>
  <c r="AS266" i="2"/>
  <c r="AS268" i="2"/>
  <c r="AS250" i="2"/>
  <c r="AS251" i="2"/>
  <c r="AS252" i="2"/>
  <c r="AS246" i="2"/>
  <c r="AS239" i="2"/>
  <c r="AV239" i="2"/>
  <c r="AS236" i="2"/>
  <c r="AS238" i="2"/>
  <c r="AS235" i="2"/>
  <c r="AS237" i="2"/>
  <c r="AS240" i="2"/>
  <c r="AS141" i="2"/>
  <c r="AS129" i="2"/>
  <c r="AS280" i="2"/>
  <c r="AS276" i="2"/>
  <c r="AS277" i="2"/>
  <c r="AS278" i="2"/>
  <c r="D23" i="2"/>
  <c r="D23" i="14" s="1"/>
  <c r="I26" i="2"/>
  <c r="I26" i="14" s="1"/>
  <c r="D20" i="2"/>
  <c r="D20" i="14" s="1"/>
  <c r="AR83" i="2"/>
  <c r="AR192" i="2"/>
  <c r="AU222" i="2"/>
  <c r="AU220" i="2"/>
  <c r="AU67" i="2"/>
  <c r="AT163" i="2"/>
  <c r="AU153" i="2"/>
  <c r="AR210" i="2"/>
  <c r="AR67" i="2"/>
  <c r="AV112" i="2"/>
  <c r="AU163" i="2"/>
  <c r="AT207" i="2"/>
  <c r="AR178" i="2"/>
  <c r="AR164" i="2"/>
  <c r="AR150" i="2"/>
  <c r="AU135" i="2"/>
  <c r="AR78" i="2"/>
  <c r="AR97" i="2"/>
  <c r="AT99" i="2"/>
  <c r="AR98" i="2"/>
  <c r="AU154" i="2"/>
  <c r="AR140" i="2"/>
  <c r="AR99" i="2"/>
  <c r="AU164" i="2"/>
  <c r="AW195" i="2"/>
  <c r="AW167" i="2"/>
  <c r="AT67" i="2"/>
  <c r="AR82" i="2"/>
  <c r="AT97" i="2"/>
  <c r="AV69" i="2"/>
  <c r="AW128" i="2"/>
  <c r="AU151" i="2"/>
  <c r="AW239" i="2"/>
  <c r="AT82" i="2"/>
  <c r="AT98" i="2"/>
  <c r="AU110" i="2"/>
  <c r="AT78" i="2"/>
  <c r="AU140" i="2"/>
  <c r="AT65" i="2"/>
  <c r="AR191" i="2"/>
  <c r="AT182" i="2"/>
  <c r="AT180" i="2"/>
  <c r="AT218" i="2"/>
  <c r="AV211" i="2"/>
  <c r="AU182" i="2"/>
  <c r="AR218" i="2"/>
  <c r="AR222" i="2"/>
  <c r="AU179" i="2"/>
  <c r="AU219" i="2"/>
  <c r="AU209" i="2"/>
  <c r="AU223" i="2"/>
  <c r="AR223" i="2"/>
  <c r="AT166" i="2"/>
  <c r="AR166" i="2"/>
  <c r="AU165" i="2"/>
  <c r="AR165" i="2"/>
  <c r="AR163" i="2"/>
  <c r="AR154" i="2"/>
  <c r="AT152" i="2"/>
  <c r="AU139" i="2"/>
  <c r="AR139" i="2"/>
  <c r="AR137" i="2"/>
  <c r="AR125" i="2"/>
  <c r="AR111" i="2"/>
  <c r="AT110" i="2"/>
  <c r="AR110" i="2"/>
  <c r="AT108" i="2"/>
  <c r="AR108" i="2"/>
  <c r="AT66" i="2"/>
  <c r="AR208" i="2"/>
  <c r="AU208" i="2"/>
  <c r="AR207" i="2"/>
  <c r="AT164" i="2"/>
  <c r="AR155" i="2"/>
  <c r="AT155" i="2"/>
  <c r="AT150" i="2"/>
  <c r="AU138" i="2"/>
  <c r="AR135" i="2"/>
  <c r="AR127" i="2"/>
  <c r="AU126" i="2"/>
  <c r="AT126" i="2"/>
  <c r="AR126" i="2"/>
  <c r="AT124" i="2"/>
  <c r="AR109" i="2"/>
  <c r="AT109" i="2"/>
  <c r="AT68" i="2"/>
  <c r="AT96" i="2"/>
  <c r="AW125" i="2"/>
  <c r="AT191" i="2"/>
  <c r="AT178" i="2"/>
  <c r="AR209" i="2"/>
  <c r="AR182" i="2"/>
  <c r="AT220" i="2"/>
  <c r="AR220" i="2"/>
  <c r="AW211" i="2"/>
  <c r="AR194" i="2"/>
  <c r="AU191" i="2"/>
  <c r="AU193" i="2"/>
  <c r="AR183" i="2"/>
  <c r="AU178" i="2"/>
  <c r="AT83" i="2"/>
  <c r="AT183" i="2"/>
  <c r="AR193" i="2"/>
  <c r="AT81" i="2"/>
  <c r="AT95" i="2"/>
  <c r="AU136" i="2"/>
  <c r="AT138" i="2"/>
  <c r="AT151" i="2"/>
  <c r="AR152" i="2"/>
  <c r="AT179" i="2"/>
  <c r="AT153" i="2"/>
  <c r="AU79" i="2"/>
  <c r="AT94" i="2"/>
  <c r="AR96" i="2"/>
  <c r="AU65" i="2"/>
  <c r="AU206" i="2"/>
  <c r="AT219" i="2"/>
  <c r="AR221" i="2"/>
  <c r="AU218" i="2"/>
  <c r="AR181" i="2"/>
  <c r="AT80" i="2"/>
  <c r="AV278" i="2"/>
  <c r="AV40" i="2"/>
  <c r="AU96" i="2"/>
  <c r="AW127" i="2"/>
  <c r="AW278" i="2"/>
  <c r="AR151" i="2"/>
  <c r="AW141" i="2"/>
  <c r="AV195" i="2"/>
  <c r="AW48" i="2"/>
  <c r="AW276" i="2"/>
  <c r="AR153" i="2"/>
  <c r="AV125" i="2"/>
  <c r="AV100" i="2"/>
  <c r="AW50" i="2"/>
  <c r="AV156" i="2"/>
  <c r="AW184" i="2"/>
  <c r="AW236" i="2"/>
  <c r="AW129" i="2"/>
  <c r="AR79" i="2"/>
  <c r="AW100" i="2"/>
  <c r="AV276" i="2"/>
  <c r="AW264" i="2"/>
  <c r="AW113" i="2"/>
  <c r="AR179" i="2"/>
  <c r="AV41" i="2"/>
  <c r="AU262" i="2"/>
  <c r="AV196" i="2"/>
  <c r="AV266" i="2"/>
  <c r="AW238" i="2"/>
  <c r="AW36" i="2"/>
  <c r="AW235" i="2"/>
  <c r="AU162" i="2"/>
  <c r="AR206" i="2"/>
  <c r="AR263" i="2"/>
  <c r="AV210" i="2"/>
  <c r="AW192" i="2"/>
  <c r="AV250" i="2"/>
  <c r="AR80" i="2"/>
  <c r="AW156" i="2"/>
  <c r="AV236" i="2"/>
  <c r="AT234" i="2"/>
  <c r="AW266" i="2"/>
  <c r="AT123" i="2"/>
  <c r="AR65" i="2"/>
  <c r="AU152" i="2"/>
  <c r="AR247" i="2"/>
  <c r="AV51" i="2"/>
  <c r="AT162" i="2"/>
  <c r="AV235" i="2"/>
  <c r="AW70" i="2"/>
  <c r="AR249" i="2"/>
  <c r="AW250" i="2"/>
  <c r="AR264" i="2"/>
  <c r="AT190" i="2"/>
  <c r="AR35" i="2"/>
  <c r="AR124" i="2"/>
  <c r="AR136" i="2"/>
  <c r="AR275" i="2"/>
  <c r="AW248" i="2"/>
  <c r="AW196" i="2"/>
  <c r="AW51" i="2"/>
  <c r="AV127" i="2"/>
  <c r="AT274" i="2"/>
  <c r="AV48" i="2"/>
  <c r="AR138" i="2"/>
  <c r="AT181" i="2"/>
  <c r="AV238" i="2"/>
  <c r="AT49" i="2"/>
  <c r="AT79" i="2"/>
  <c r="AW41" i="2"/>
  <c r="AR107" i="2"/>
  <c r="AV141" i="2"/>
  <c r="AV167" i="2"/>
  <c r="AW210" i="2"/>
  <c r="AU275" i="2"/>
  <c r="AT64" i="2"/>
  <c r="AV129" i="2"/>
  <c r="AV184" i="2"/>
  <c r="AV192" i="2"/>
  <c r="AV38" i="2"/>
  <c r="AV113" i="2"/>
  <c r="AR49" i="2"/>
  <c r="AU107" i="2"/>
  <c r="AU124" i="2"/>
  <c r="AW38" i="2"/>
  <c r="AV36" i="2"/>
  <c r="AW263" i="2"/>
  <c r="AV263" i="2"/>
  <c r="AW267" i="2"/>
  <c r="AV267" i="2"/>
  <c r="AV264" i="2"/>
  <c r="AW268" i="2"/>
  <c r="AV268" i="2"/>
  <c r="AW265" i="2"/>
  <c r="AV265" i="2"/>
  <c r="AV247" i="2"/>
  <c r="AW247" i="2"/>
  <c r="AW246" i="2"/>
  <c r="AV246" i="2"/>
  <c r="AW252" i="2"/>
  <c r="AV252" i="2"/>
  <c r="AR248" i="2"/>
  <c r="AV251" i="2"/>
  <c r="AW251" i="2"/>
  <c r="AV248" i="2"/>
  <c r="AW249" i="2"/>
  <c r="AV249" i="2"/>
  <c r="AW280" i="2"/>
  <c r="AV280" i="2"/>
  <c r="AW277" i="2"/>
  <c r="AV277" i="2"/>
  <c r="AR274" i="2"/>
  <c r="AU274" i="2"/>
  <c r="AW240" i="2"/>
  <c r="AV240" i="2"/>
  <c r="AW237" i="2"/>
  <c r="AV237" i="2"/>
  <c r="AU234" i="2"/>
  <c r="AR234" i="2"/>
  <c r="AR219" i="2"/>
  <c r="AT221" i="2"/>
  <c r="AW224" i="2"/>
  <c r="AV224" i="2"/>
  <c r="AW212" i="2"/>
  <c r="AV212" i="2"/>
  <c r="AT206" i="2"/>
  <c r="AV194" i="2"/>
  <c r="AW194" i="2"/>
  <c r="AR190" i="2"/>
  <c r="AU190" i="2"/>
  <c r="AR180" i="2"/>
  <c r="AU180" i="2"/>
  <c r="AW168" i="2"/>
  <c r="AV168" i="2"/>
  <c r="AR162" i="2"/>
  <c r="AT136" i="2"/>
  <c r="AU123" i="2"/>
  <c r="AR123" i="2"/>
  <c r="AT107" i="2"/>
  <c r="AW111" i="2"/>
  <c r="AV111" i="2"/>
  <c r="AV70" i="2"/>
  <c r="AU64" i="2"/>
  <c r="AR64" i="2"/>
  <c r="AR95" i="2"/>
  <c r="AR94" i="2"/>
  <c r="AW54" i="2"/>
  <c r="AV54" i="2"/>
  <c r="AW52" i="2"/>
  <c r="AV52" i="2"/>
  <c r="AR50" i="2"/>
  <c r="AV50" i="2"/>
  <c r="AW53" i="2"/>
  <c r="AV53" i="2"/>
  <c r="AV35" i="2"/>
  <c r="AW35" i="2"/>
  <c r="AV39" i="2"/>
  <c r="AW39" i="2"/>
  <c r="AW37" i="2"/>
  <c r="AV37" i="2"/>
  <c r="AW84" i="2"/>
  <c r="AV84" i="2"/>
  <c r="AR81" i="2"/>
  <c r="AS35" i="2" l="1"/>
  <c r="AS50" i="2"/>
  <c r="AS49" i="2"/>
  <c r="AV49" i="2"/>
  <c r="AS64" i="2"/>
  <c r="AS65" i="2"/>
  <c r="AW66" i="2"/>
  <c r="AS67" i="2"/>
  <c r="AV68" i="2"/>
  <c r="AW83" i="2"/>
  <c r="AS83" i="2"/>
  <c r="AS80" i="2"/>
  <c r="AW80" i="2"/>
  <c r="AV78" i="2"/>
  <c r="AS78" i="2"/>
  <c r="AS81" i="2"/>
  <c r="AS79" i="2"/>
  <c r="AW81" i="2"/>
  <c r="AV82" i="2"/>
  <c r="AS82" i="2"/>
  <c r="AS94" i="2"/>
  <c r="AW94" i="2"/>
  <c r="AV95" i="2"/>
  <c r="AV98" i="2"/>
  <c r="AV97" i="2"/>
  <c r="AS99" i="2"/>
  <c r="AW99" i="2"/>
  <c r="AS95" i="2"/>
  <c r="AS96" i="2"/>
  <c r="AS98" i="2"/>
  <c r="AS97" i="2"/>
  <c r="AS107" i="2"/>
  <c r="AX113" i="2"/>
  <c r="AS109" i="2"/>
  <c r="AS108" i="2"/>
  <c r="AS110" i="2"/>
  <c r="AS111" i="2"/>
  <c r="AV109" i="2"/>
  <c r="AV108" i="2"/>
  <c r="AV137" i="2"/>
  <c r="AW137" i="2"/>
  <c r="AV154" i="2"/>
  <c r="AS154" i="2"/>
  <c r="AW166" i="2"/>
  <c r="AV164" i="2"/>
  <c r="AS163" i="2"/>
  <c r="AW165" i="2"/>
  <c r="AS162" i="2"/>
  <c r="AS165" i="2"/>
  <c r="AS166" i="2"/>
  <c r="AS164" i="2"/>
  <c r="AS180" i="2"/>
  <c r="AS181" i="2"/>
  <c r="AW183" i="2"/>
  <c r="AS182" i="2"/>
  <c r="AW181" i="2"/>
  <c r="AS179" i="2"/>
  <c r="AS183" i="2"/>
  <c r="AS178" i="2"/>
  <c r="AV193" i="2"/>
  <c r="AS193" i="2"/>
  <c r="AS190" i="2"/>
  <c r="AS194" i="2"/>
  <c r="AS191" i="2"/>
  <c r="AS192" i="2"/>
  <c r="AV209" i="2"/>
  <c r="AV207" i="2"/>
  <c r="AS209" i="2"/>
  <c r="AW208" i="2"/>
  <c r="AS206" i="2"/>
  <c r="AS207" i="2"/>
  <c r="AS208" i="2"/>
  <c r="AS210" i="2"/>
  <c r="AW223" i="2"/>
  <c r="AS220" i="2"/>
  <c r="AS223" i="2"/>
  <c r="AS218" i="2"/>
  <c r="AS221" i="2"/>
  <c r="AS219" i="2"/>
  <c r="AW220" i="2"/>
  <c r="AS222" i="2"/>
  <c r="AV222" i="2"/>
  <c r="AS275" i="2"/>
  <c r="AW275" i="2"/>
  <c r="AS264" i="2"/>
  <c r="AS263" i="2"/>
  <c r="AV262" i="2"/>
  <c r="AS249" i="2"/>
  <c r="AS248" i="2"/>
  <c r="AS247" i="2"/>
  <c r="AS234" i="2"/>
  <c r="AV150" i="2"/>
  <c r="AW155" i="2"/>
  <c r="AS150" i="2"/>
  <c r="AS155" i="2"/>
  <c r="AS153" i="2"/>
  <c r="AS151" i="2"/>
  <c r="AS152" i="2"/>
  <c r="AS139" i="2"/>
  <c r="AV139" i="2"/>
  <c r="AW140" i="2"/>
  <c r="AS135" i="2"/>
  <c r="AS140" i="2"/>
  <c r="AW135" i="2"/>
  <c r="AS138" i="2"/>
  <c r="AS136" i="2"/>
  <c r="AS137" i="2"/>
  <c r="AS124" i="2"/>
  <c r="AS123" i="2"/>
  <c r="AS125" i="2"/>
  <c r="AW126" i="2"/>
  <c r="AS127" i="2"/>
  <c r="AS126" i="2"/>
  <c r="AX280" i="2"/>
  <c r="AS274" i="2"/>
  <c r="AW98" i="2"/>
  <c r="AV135" i="2"/>
  <c r="AV208" i="2"/>
  <c r="AW218" i="2"/>
  <c r="AW219" i="2"/>
  <c r="AW78" i="2"/>
  <c r="AW150" i="2"/>
  <c r="AW222" i="2"/>
  <c r="AW164" i="2"/>
  <c r="AV163" i="2"/>
  <c r="AV166" i="2"/>
  <c r="AV94" i="2"/>
  <c r="AV140" i="2"/>
  <c r="AV155" i="2"/>
  <c r="AV79" i="2"/>
  <c r="AW179" i="2"/>
  <c r="AV67" i="2"/>
  <c r="AW163" i="2"/>
  <c r="AW97" i="2"/>
  <c r="AW67" i="2"/>
  <c r="AV220" i="2"/>
  <c r="AV223" i="2"/>
  <c r="AW124" i="2"/>
  <c r="AV65" i="2"/>
  <c r="AV179" i="2"/>
  <c r="AW178" i="2"/>
  <c r="AW191" i="2"/>
  <c r="AW138" i="2"/>
  <c r="AV151" i="2"/>
  <c r="AV153" i="2"/>
  <c r="AW110" i="2"/>
  <c r="AW152" i="2"/>
  <c r="AW108" i="2"/>
  <c r="AV165" i="2"/>
  <c r="AW209" i="2"/>
  <c r="AW82" i="2"/>
  <c r="AW153" i="2"/>
  <c r="AV99" i="2"/>
  <c r="AW154" i="2"/>
  <c r="AW207" i="2"/>
  <c r="AW182" i="2"/>
  <c r="AV83" i="2"/>
  <c r="AV182" i="2"/>
  <c r="AX195" i="2"/>
  <c r="AW65" i="2"/>
  <c r="AV66" i="2"/>
  <c r="AW68" i="2"/>
  <c r="AV81" i="2"/>
  <c r="AW151" i="2"/>
  <c r="AV178" i="2"/>
  <c r="AV110" i="2"/>
  <c r="AV80" i="2"/>
  <c r="AW95" i="2"/>
  <c r="AW109" i="2"/>
  <c r="AV126" i="2"/>
  <c r="AV183" i="2"/>
  <c r="AW193" i="2"/>
  <c r="AV219" i="2"/>
  <c r="AV218" i="2"/>
  <c r="AW139" i="2"/>
  <c r="AV191" i="2"/>
  <c r="AV96" i="2"/>
  <c r="AV138" i="2"/>
  <c r="AW96" i="2"/>
  <c r="AV234" i="2"/>
  <c r="AV64" i="2"/>
  <c r="AV181" i="2"/>
  <c r="AX39" i="2"/>
  <c r="AW162" i="2"/>
  <c r="AW79" i="2"/>
  <c r="AX112" i="2"/>
  <c r="AX194" i="2"/>
  <c r="AV123" i="2"/>
  <c r="AX196" i="2"/>
  <c r="AX126" i="2"/>
  <c r="AX238" i="2"/>
  <c r="AV162" i="2"/>
  <c r="AV274" i="2"/>
  <c r="AW262" i="2"/>
  <c r="AX250" i="2"/>
  <c r="AV152" i="2"/>
  <c r="AX111" i="2"/>
  <c r="AW49" i="2"/>
  <c r="AV190" i="2"/>
  <c r="AV275" i="2"/>
  <c r="AX279" i="2"/>
  <c r="AX125" i="2"/>
  <c r="AX247" i="2"/>
  <c r="AX83" i="2"/>
  <c r="AW190" i="2"/>
  <c r="AX37" i="2"/>
  <c r="AV124" i="2"/>
  <c r="AX38" i="2"/>
  <c r="AX263" i="2"/>
  <c r="AX249" i="2"/>
  <c r="AX246" i="2"/>
  <c r="AX240" i="2"/>
  <c r="AX248" i="2"/>
  <c r="AX277" i="2"/>
  <c r="AX278" i="2"/>
  <c r="AX276" i="2"/>
  <c r="AW274" i="2"/>
  <c r="AX237" i="2"/>
  <c r="AX239" i="2"/>
  <c r="AX236" i="2"/>
  <c r="AX235" i="2"/>
  <c r="AW234" i="2"/>
  <c r="AW221" i="2"/>
  <c r="AV221" i="2"/>
  <c r="AV206" i="2"/>
  <c r="AW206" i="2"/>
  <c r="AW180" i="2"/>
  <c r="AV180" i="2"/>
  <c r="AX168" i="2"/>
  <c r="AX167" i="2"/>
  <c r="AW136" i="2"/>
  <c r="AV136" i="2"/>
  <c r="AW123" i="2"/>
  <c r="AV107" i="2"/>
  <c r="AW107" i="2"/>
  <c r="AW64" i="2"/>
  <c r="AX52" i="2"/>
  <c r="AX51" i="2"/>
  <c r="AX50" i="2"/>
  <c r="AX36" i="2"/>
  <c r="AX35" i="2"/>
  <c r="AX41" i="2" l="1"/>
  <c r="AX69" i="2"/>
  <c r="AX82" i="2"/>
  <c r="AX84" i="2"/>
  <c r="AX110" i="2"/>
  <c r="AX109" i="2"/>
  <c r="AX166" i="2"/>
  <c r="AX165" i="2"/>
  <c r="AX164" i="2"/>
  <c r="AX191" i="2"/>
  <c r="AX208" i="2"/>
  <c r="AX222" i="2"/>
  <c r="AX275" i="2"/>
  <c r="AX252" i="2"/>
  <c r="AX234" i="2"/>
  <c r="AX141" i="2"/>
  <c r="AX127" i="2"/>
  <c r="AX137" i="2"/>
  <c r="AX124" i="2"/>
  <c r="AX274" i="2"/>
  <c r="AX211" i="2"/>
  <c r="AX212" i="2"/>
  <c r="AX210" i="2"/>
  <c r="AX221" i="2"/>
  <c r="AX68" i="2"/>
  <c r="AX190" i="2"/>
  <c r="AX163" i="2"/>
  <c r="AX80" i="2"/>
  <c r="AX192" i="2"/>
  <c r="AX123" i="2"/>
  <c r="AX209" i="2"/>
  <c r="AX206" i="2"/>
  <c r="AX65" i="2"/>
  <c r="AX207" i="2"/>
  <c r="AX81" i="2"/>
  <c r="AX140" i="2"/>
  <c r="AX66" i="2"/>
  <c r="AX139" i="2"/>
  <c r="AX153" i="2"/>
  <c r="AX151" i="2"/>
  <c r="AX150" i="2"/>
  <c r="AX193" i="2"/>
  <c r="AX95" i="2"/>
  <c r="AX64" i="2"/>
  <c r="AX67" i="2"/>
  <c r="AX108" i="2"/>
  <c r="AX98" i="2"/>
  <c r="AX138" i="2"/>
  <c r="AX135" i="2"/>
  <c r="AX94" i="2"/>
  <c r="AX155" i="2"/>
  <c r="AX162" i="2"/>
  <c r="AX154" i="2"/>
  <c r="AX156" i="2"/>
  <c r="AX152" i="2"/>
  <c r="AX262" i="2"/>
  <c r="AX78" i="2"/>
  <c r="AX79" i="2"/>
  <c r="AX70" i="2"/>
  <c r="AX48" i="2"/>
  <c r="AX251" i="2"/>
  <c r="AX180" i="2"/>
  <c r="AX183" i="2"/>
  <c r="AX184" i="2"/>
  <c r="AX181" i="2"/>
  <c r="AX266" i="2"/>
  <c r="AX265" i="2"/>
  <c r="AX267" i="2"/>
  <c r="AX97" i="2"/>
  <c r="AX219" i="2"/>
  <c r="AX40" i="2"/>
  <c r="AX49" i="2"/>
  <c r="AX223" i="2"/>
  <c r="AX182" i="2"/>
  <c r="AX220" i="2"/>
  <c r="AX224" i="2"/>
  <c r="AX268" i="2"/>
  <c r="AX54" i="2"/>
  <c r="AX264" i="2"/>
  <c r="AX218" i="2"/>
  <c r="AX178" i="2"/>
  <c r="AX179" i="2"/>
  <c r="AX136" i="2"/>
  <c r="AX128" i="2"/>
  <c r="AX129" i="2"/>
  <c r="AX107" i="2"/>
  <c r="AX100" i="2"/>
  <c r="AX96" i="2"/>
  <c r="AX99" i="2"/>
  <c r="AX53" i="2"/>
  <c r="J219" i="2"/>
  <c r="D8" i="2" l="1"/>
  <c r="D8" i="14" s="1"/>
  <c r="D13" i="2"/>
  <c r="D13" i="14" s="1"/>
  <c r="D10" i="2"/>
  <c r="D10" i="14" s="1"/>
  <c r="D12" i="2"/>
  <c r="D12" i="14" s="1"/>
  <c r="D9" i="2"/>
  <c r="D9" i="14" s="1"/>
  <c r="D11" i="2"/>
  <c r="D11" i="14" s="1"/>
  <c r="I7" i="2"/>
  <c r="I7" i="14" s="1"/>
  <c r="AC35" i="2" l="1"/>
  <c r="AD34" i="2" s="1"/>
  <c r="AC37" i="2"/>
  <c r="AH34" i="2" s="1"/>
  <c r="AC39" i="2"/>
  <c r="AL34" i="2" s="1"/>
  <c r="AC40" i="2"/>
  <c r="AN34" i="2" s="1"/>
  <c r="M257" i="2"/>
  <c r="M229" i="2"/>
  <c r="R257" i="2"/>
  <c r="R1" i="23" s="1"/>
  <c r="E257" i="2"/>
  <c r="E1" i="23" s="1"/>
  <c r="R229" i="2"/>
  <c r="R2" i="22" s="1"/>
  <c r="E229" i="2"/>
  <c r="E2" i="22" s="1"/>
  <c r="M201" i="2"/>
  <c r="M173" i="2"/>
  <c r="M145" i="2"/>
  <c r="R201" i="2"/>
  <c r="R2" i="18" s="1"/>
  <c r="E201" i="2"/>
  <c r="E2" i="18" s="1"/>
  <c r="R173" i="2"/>
  <c r="R2" i="21" s="1"/>
  <c r="E173" i="2"/>
  <c r="E2" i="21" s="1"/>
  <c r="R145" i="2"/>
  <c r="R2" i="20" s="1"/>
  <c r="E145" i="2"/>
  <c r="E2" i="20" s="1"/>
  <c r="M118" i="2"/>
  <c r="M89" i="2"/>
  <c r="M59" i="2"/>
  <c r="R118" i="2"/>
  <c r="R2" i="19" s="1"/>
  <c r="E118" i="2"/>
  <c r="E2" i="19" s="1"/>
  <c r="R89" i="2"/>
  <c r="R2" i="17" s="1"/>
  <c r="E89" i="2"/>
  <c r="E2" i="17" s="1"/>
  <c r="R59" i="2"/>
  <c r="R2" i="16" s="1"/>
  <c r="E59" i="2"/>
  <c r="E2" i="16" s="1"/>
  <c r="R30" i="2"/>
  <c r="R1" i="15" s="1"/>
  <c r="E30" i="2"/>
  <c r="E1" i="15" s="1"/>
  <c r="M30" i="2"/>
  <c r="X35" i="2" s="1"/>
  <c r="M1" i="2"/>
  <c r="X6" i="2" s="1"/>
  <c r="K70" i="4"/>
  <c r="Z276" i="2" s="1"/>
  <c r="Z21" i="23" s="1"/>
  <c r="K71" i="4"/>
  <c r="Z277" i="2" s="1"/>
  <c r="Z22" i="23" s="1"/>
  <c r="K72" i="4"/>
  <c r="Z278" i="2" s="1"/>
  <c r="Z23" i="23" s="1"/>
  <c r="K74" i="4"/>
  <c r="Z280" i="2" s="1"/>
  <c r="Z25" i="23" s="1"/>
  <c r="K69" i="4"/>
  <c r="Z275" i="2" s="1"/>
  <c r="Z20" i="23" s="1"/>
  <c r="K68" i="4"/>
  <c r="Z274" i="2" s="1"/>
  <c r="Z19" i="23" s="1"/>
  <c r="K62" i="4"/>
  <c r="K63" i="4"/>
  <c r="K64" i="4"/>
  <c r="K65" i="4"/>
  <c r="K66" i="4"/>
  <c r="K67" i="4"/>
  <c r="K61" i="4"/>
  <c r="K50" i="4"/>
  <c r="Z193" i="2" s="1"/>
  <c r="Z22" i="21" s="1"/>
  <c r="K48" i="4"/>
  <c r="Z191" i="2" s="1"/>
  <c r="Z20" i="21" s="1"/>
  <c r="K49" i="4"/>
  <c r="Z192" i="2" s="1"/>
  <c r="Z21" i="21" s="1"/>
  <c r="K51" i="4"/>
  <c r="Z194" i="2" s="1"/>
  <c r="Z23" i="21" s="1"/>
  <c r="K53" i="4"/>
  <c r="Z196" i="2" s="1"/>
  <c r="Z25" i="21" s="1"/>
  <c r="K54" i="4"/>
  <c r="K55" i="4"/>
  <c r="K56" i="4"/>
  <c r="K57" i="4"/>
  <c r="K58" i="4"/>
  <c r="K59" i="4"/>
  <c r="K60" i="4"/>
  <c r="K47" i="4"/>
  <c r="Z190" i="2" s="1"/>
  <c r="Z19" i="21" s="1"/>
  <c r="K42" i="4"/>
  <c r="Z164" i="2" s="1"/>
  <c r="Z21" i="20" s="1"/>
  <c r="K43" i="4"/>
  <c r="Z165" i="2" s="1"/>
  <c r="Z22" i="20" s="1"/>
  <c r="K44" i="4"/>
  <c r="Z166" i="2" s="1"/>
  <c r="Z23" i="20" s="1"/>
  <c r="K41" i="4"/>
  <c r="Z163" i="2" s="1"/>
  <c r="Z20" i="20" s="1"/>
  <c r="K40" i="4"/>
  <c r="Z162" i="2" s="1"/>
  <c r="Z19" i="20" s="1"/>
  <c r="K34" i="4"/>
  <c r="Z136" i="2" s="1"/>
  <c r="Z20" i="19" s="1"/>
  <c r="K33" i="4"/>
  <c r="Z135" i="2" s="1"/>
  <c r="Z19" i="19" s="1"/>
  <c r="K20" i="4"/>
  <c r="Z79" i="2" s="1"/>
  <c r="Z22" i="16" s="1"/>
  <c r="K21" i="4"/>
  <c r="Z80" i="2" s="1"/>
  <c r="Z23" i="16" s="1"/>
  <c r="K22" i="4"/>
  <c r="Z81" i="2" s="1"/>
  <c r="Z24" i="16" s="1"/>
  <c r="K23" i="4"/>
  <c r="Z82" i="2" s="1"/>
  <c r="Z25" i="16" s="1"/>
  <c r="K24" i="4"/>
  <c r="Z83" i="2" s="1"/>
  <c r="Z26" i="16" s="1"/>
  <c r="K25" i="4"/>
  <c r="Z84" i="2" s="1"/>
  <c r="Z27" i="16" s="1"/>
  <c r="K26" i="4"/>
  <c r="Z107" i="2" s="1"/>
  <c r="Z20" i="17" s="1"/>
  <c r="K27" i="4"/>
  <c r="Z108" i="2" s="1"/>
  <c r="Z21" i="17" s="1"/>
  <c r="K29" i="4"/>
  <c r="Z110" i="2" s="1"/>
  <c r="Z23" i="17" s="1"/>
  <c r="K30" i="4"/>
  <c r="Z111" i="2" s="1"/>
  <c r="Z24" i="17" s="1"/>
  <c r="K32" i="4"/>
  <c r="Z113" i="2" s="1"/>
  <c r="Z26" i="17" s="1"/>
  <c r="K19" i="4"/>
  <c r="Z78" i="2" s="1"/>
  <c r="Z21" i="16" s="1"/>
  <c r="K13" i="4"/>
  <c r="Z49" i="2" s="1"/>
  <c r="Z20" i="15" s="1"/>
  <c r="K14" i="4"/>
  <c r="Z50" i="2" s="1"/>
  <c r="Z21" i="15" s="1"/>
  <c r="K15" i="4"/>
  <c r="Z51" i="2" s="1"/>
  <c r="Z22" i="15" s="1"/>
  <c r="K16" i="4"/>
  <c r="Z52" i="2" s="1"/>
  <c r="Z23" i="15" s="1"/>
  <c r="K17" i="4"/>
  <c r="Z53" i="2" s="1"/>
  <c r="Z24" i="15" s="1"/>
  <c r="K12" i="4"/>
  <c r="K6" i="4"/>
  <c r="Z20" i="14" s="1"/>
  <c r="K7" i="4"/>
  <c r="Z21" i="14" s="1"/>
  <c r="K8" i="4"/>
  <c r="Z22" i="14" s="1"/>
  <c r="K9" i="4"/>
  <c r="Z23" i="14" s="1"/>
  <c r="AC38" i="2" l="1"/>
  <c r="AJ34" i="2"/>
  <c r="X64" i="2"/>
  <c r="X123" i="2"/>
  <c r="X135" i="2" s="1"/>
  <c r="X178" i="2"/>
  <c r="X190" i="2" s="1"/>
  <c r="X234" i="2"/>
  <c r="AC70" i="2"/>
  <c r="AQ63" i="2" s="1"/>
  <c r="AC68" i="2"/>
  <c r="AL63" i="2" s="1"/>
  <c r="AC66" i="2"/>
  <c r="AI63" i="2" s="1"/>
  <c r="AC94" i="2"/>
  <c r="AE93" i="2" s="1"/>
  <c r="AC99" i="2"/>
  <c r="AO93" i="2" s="1"/>
  <c r="AC97" i="2"/>
  <c r="AK93" i="2" s="1"/>
  <c r="AC95" i="2"/>
  <c r="AG93" i="2" s="1"/>
  <c r="AC178" i="2"/>
  <c r="AD177" i="2" s="1"/>
  <c r="AC183" i="2"/>
  <c r="AN177" i="2" s="1"/>
  <c r="AC181" i="2"/>
  <c r="AJ177" i="2" s="1"/>
  <c r="AC179" i="2"/>
  <c r="AF177" i="2" s="1"/>
  <c r="AC210" i="2"/>
  <c r="AL205" i="2" s="1"/>
  <c r="AC234" i="2"/>
  <c r="AD233" i="2" s="1"/>
  <c r="AC239" i="2"/>
  <c r="AN233" i="2" s="1"/>
  <c r="AC237" i="2"/>
  <c r="AJ233" i="2" s="1"/>
  <c r="AC268" i="2"/>
  <c r="AP261" i="2" s="1"/>
  <c r="AC266" i="2"/>
  <c r="AL261" i="2" s="1"/>
  <c r="AC264" i="2"/>
  <c r="AH261" i="2" s="1"/>
  <c r="X94" i="2"/>
  <c r="X107" i="2" s="1"/>
  <c r="X150" i="2"/>
  <c r="X162" i="2" s="1"/>
  <c r="X206" i="2"/>
  <c r="X262" i="2"/>
  <c r="AC64" i="2"/>
  <c r="AE63" i="2" s="1"/>
  <c r="AC69" i="2"/>
  <c r="AO63" i="2" s="1"/>
  <c r="AC67" i="2"/>
  <c r="AK63" i="2" s="1"/>
  <c r="AC65" i="2"/>
  <c r="AF63" i="2" s="1"/>
  <c r="AC100" i="2"/>
  <c r="AQ93" i="2" s="1"/>
  <c r="AC98" i="2"/>
  <c r="AM93" i="2" s="1"/>
  <c r="AC96" i="2"/>
  <c r="AH93" i="2" s="1"/>
  <c r="AC123" i="2"/>
  <c r="AD122" i="2" s="1"/>
  <c r="AC127" i="2"/>
  <c r="AL122" i="2" s="1"/>
  <c r="AC150" i="2"/>
  <c r="AD149" i="2" s="1"/>
  <c r="AC155" i="2"/>
  <c r="AN149" i="2" s="1"/>
  <c r="AC184" i="2"/>
  <c r="AP177" i="2" s="1"/>
  <c r="AC182" i="2"/>
  <c r="AL177" i="2" s="1"/>
  <c r="AC180" i="2"/>
  <c r="AH177" i="2" s="1"/>
  <c r="AC206" i="2"/>
  <c r="AD205" i="2" s="1"/>
  <c r="AC262" i="2"/>
  <c r="AD261" i="2" s="1"/>
  <c r="AC267" i="2"/>
  <c r="AN261" i="2" s="1"/>
  <c r="AC265" i="2"/>
  <c r="AJ261" i="2" s="1"/>
  <c r="AC263" i="2"/>
  <c r="AF261" i="2" s="1"/>
  <c r="AC240" i="2"/>
  <c r="AP233" i="2" s="1"/>
  <c r="AC238" i="2"/>
  <c r="AL233" i="2" s="1"/>
  <c r="AC236" i="2"/>
  <c r="AH233" i="2" s="1"/>
  <c r="AC235" i="2"/>
  <c r="AF233" i="2" s="1"/>
  <c r="AC207" i="2"/>
  <c r="AF205" i="2" s="1"/>
  <c r="AC212" i="2"/>
  <c r="AP205" i="2" s="1"/>
  <c r="AC211" i="2"/>
  <c r="AN205" i="2" s="1"/>
  <c r="AC209" i="2"/>
  <c r="AJ205" i="2" s="1"/>
  <c r="AC208" i="2"/>
  <c r="AH205" i="2" s="1"/>
  <c r="AC41" i="2"/>
  <c r="AP34" i="2" s="1"/>
  <c r="AC36" i="2"/>
  <c r="AF34" i="2" s="1"/>
  <c r="AC151" i="2"/>
  <c r="AF149" i="2" s="1"/>
  <c r="AC152" i="2"/>
  <c r="AH149" i="2" s="1"/>
  <c r="AC153" i="2"/>
  <c r="AJ149" i="2" s="1"/>
  <c r="AC154" i="2"/>
  <c r="AL149" i="2" s="1"/>
  <c r="AC126" i="2"/>
  <c r="AJ122" i="2" s="1"/>
  <c r="AC124" i="2"/>
  <c r="AF122" i="2" s="1"/>
  <c r="AC125" i="2"/>
  <c r="AH122" i="2" s="1"/>
  <c r="AC128" i="2"/>
  <c r="AN122" i="2" s="1"/>
  <c r="V155" i="2"/>
  <c r="V12" i="20" s="1"/>
  <c r="V153" i="2"/>
  <c r="V10" i="20" s="1"/>
  <c r="O152" i="2"/>
  <c r="O9" i="20" s="1"/>
  <c r="T157" i="2"/>
  <c r="T14" i="20" s="1"/>
  <c r="O156" i="2"/>
  <c r="O13" i="20" s="1"/>
  <c r="I154" i="2"/>
  <c r="I11" i="20" s="1"/>
  <c r="T235" i="2"/>
  <c r="T8" i="22" s="1"/>
  <c r="V236" i="2"/>
  <c r="V9" i="22" s="1"/>
  <c r="O240" i="2"/>
  <c r="O13" i="22" s="1"/>
  <c r="K239" i="2"/>
  <c r="K12" i="22" s="1"/>
  <c r="T238" i="2"/>
  <c r="T11" i="22" s="1"/>
  <c r="D237" i="2"/>
  <c r="D10" i="22" s="1"/>
  <c r="D241" i="2"/>
  <c r="D14" i="22" s="1"/>
  <c r="K155" i="2"/>
  <c r="K12" i="20" s="1"/>
  <c r="T154" i="2"/>
  <c r="T11" i="20" s="1"/>
  <c r="D267" i="2"/>
  <c r="D11" i="23" s="1"/>
  <c r="T265" i="2"/>
  <c r="T9" i="23" s="1"/>
  <c r="I263" i="2"/>
  <c r="I7" i="23" s="1"/>
  <c r="T268" i="2"/>
  <c r="T12" i="23" s="1"/>
  <c r="V269" i="2"/>
  <c r="V13" i="23" s="1"/>
  <c r="K37" i="2"/>
  <c r="K8" i="15" s="1"/>
  <c r="D36" i="2"/>
  <c r="D7" i="15" s="1"/>
  <c r="I42" i="2"/>
  <c r="I13" i="15" s="1"/>
  <c r="K41" i="2"/>
  <c r="K12" i="15" s="1"/>
  <c r="D39" i="2"/>
  <c r="D10" i="15" s="1"/>
  <c r="T38" i="2"/>
  <c r="T9" i="15" s="1"/>
  <c r="T40" i="2"/>
  <c r="T11" i="15" s="1"/>
  <c r="V209" i="2"/>
  <c r="V10" i="18" s="1"/>
  <c r="V211" i="2"/>
  <c r="V12" i="18" s="1"/>
  <c r="T208" i="2"/>
  <c r="T9" i="18" s="1"/>
  <c r="D212" i="2"/>
  <c r="D13" i="18" s="1"/>
  <c r="O207" i="2"/>
  <c r="O8" i="18" s="1"/>
  <c r="O213" i="2"/>
  <c r="O14" i="18" s="1"/>
  <c r="I210" i="2"/>
  <c r="I11" i="18" s="1"/>
  <c r="T69" i="2"/>
  <c r="T12" i="16" s="1"/>
  <c r="D65" i="2"/>
  <c r="D8" i="16" s="1"/>
  <c r="K66" i="2"/>
  <c r="K9" i="16" s="1"/>
  <c r="I71" i="2"/>
  <c r="I14" i="16" s="1"/>
  <c r="D68" i="2"/>
  <c r="D11" i="16" s="1"/>
  <c r="K70" i="2"/>
  <c r="K13" i="16" s="1"/>
  <c r="T67" i="2"/>
  <c r="T10" i="16" s="1"/>
  <c r="T151" i="2"/>
  <c r="T8" i="20" s="1"/>
  <c r="K154" i="2"/>
  <c r="K11" i="20" s="1"/>
  <c r="V156" i="2"/>
  <c r="V13" i="20" s="1"/>
  <c r="D157" i="2"/>
  <c r="D14" i="20" s="1"/>
  <c r="I155" i="2"/>
  <c r="I12" i="20" s="1"/>
  <c r="T70" i="2"/>
  <c r="T13" i="16" s="1"/>
  <c r="V71" i="2"/>
  <c r="V14" i="16" s="1"/>
  <c r="O67" i="2"/>
  <c r="O10" i="16" s="1"/>
  <c r="D69" i="2"/>
  <c r="D12" i="16" s="1"/>
  <c r="I66" i="2"/>
  <c r="I9" i="16" s="1"/>
  <c r="V65" i="2"/>
  <c r="V8" i="16" s="1"/>
  <c r="K68" i="2"/>
  <c r="K11" i="16" s="1"/>
  <c r="T127" i="2"/>
  <c r="T11" i="19" s="1"/>
  <c r="V125" i="2"/>
  <c r="V9" i="19" s="1"/>
  <c r="D126" i="2"/>
  <c r="D10" i="19" s="1"/>
  <c r="K128" i="2"/>
  <c r="K12" i="19" s="1"/>
  <c r="D130" i="2"/>
  <c r="D14" i="19" s="1"/>
  <c r="T124" i="2"/>
  <c r="T8" i="19" s="1"/>
  <c r="O129" i="2"/>
  <c r="O13" i="19" s="1"/>
  <c r="D183" i="2"/>
  <c r="D12" i="21" s="1"/>
  <c r="V185" i="2"/>
  <c r="V14" i="21" s="1"/>
  <c r="K180" i="2"/>
  <c r="K9" i="21" s="1"/>
  <c r="I179" i="2"/>
  <c r="I8" i="21" s="1"/>
  <c r="T184" i="2"/>
  <c r="T13" i="21" s="1"/>
  <c r="T181" i="2"/>
  <c r="T10" i="21" s="1"/>
  <c r="K240" i="2"/>
  <c r="K13" i="22" s="1"/>
  <c r="T239" i="2"/>
  <c r="T12" i="22" s="1"/>
  <c r="K236" i="2"/>
  <c r="K9" i="22" s="1"/>
  <c r="T237" i="2"/>
  <c r="T10" i="22" s="1"/>
  <c r="D238" i="2"/>
  <c r="D11" i="22" s="1"/>
  <c r="I241" i="2"/>
  <c r="I14" i="22" s="1"/>
  <c r="D235" i="2"/>
  <c r="D8" i="22" s="1"/>
  <c r="V267" i="2"/>
  <c r="V11" i="23" s="1"/>
  <c r="O268" i="2"/>
  <c r="O12" i="23" s="1"/>
  <c r="V265" i="2"/>
  <c r="V9" i="23" s="1"/>
  <c r="O264" i="2"/>
  <c r="O8" i="23" s="1"/>
  <c r="I266" i="2"/>
  <c r="I10" i="23" s="1"/>
  <c r="T269" i="2"/>
  <c r="T13" i="23" s="1"/>
  <c r="V67" i="2"/>
  <c r="V10" i="16" s="1"/>
  <c r="O71" i="2"/>
  <c r="O14" i="16" s="1"/>
  <c r="I68" i="2"/>
  <c r="I11" i="16" s="1"/>
  <c r="V69" i="2"/>
  <c r="V12" i="16" s="1"/>
  <c r="D70" i="2"/>
  <c r="D13" i="16" s="1"/>
  <c r="O65" i="2"/>
  <c r="O8" i="16" s="1"/>
  <c r="T66" i="2"/>
  <c r="T9" i="16" s="1"/>
  <c r="K183" i="2"/>
  <c r="K12" i="21" s="1"/>
  <c r="D184" i="2"/>
  <c r="D13" i="21" s="1"/>
  <c r="V179" i="2"/>
  <c r="V8" i="21" s="1"/>
  <c r="I180" i="2"/>
  <c r="I9" i="21" s="1"/>
  <c r="I185" i="2"/>
  <c r="I14" i="21" s="1"/>
  <c r="T182" i="2"/>
  <c r="T11" i="21" s="1"/>
  <c r="K125" i="2"/>
  <c r="K9" i="19" s="1"/>
  <c r="T126" i="2"/>
  <c r="T10" i="19" s="1"/>
  <c r="K129" i="2"/>
  <c r="K13" i="19" s="1"/>
  <c r="D127" i="2"/>
  <c r="D11" i="19" s="1"/>
  <c r="T128" i="2"/>
  <c r="T12" i="19" s="1"/>
  <c r="D8" i="19"/>
  <c r="I130" i="2"/>
  <c r="I14" i="19" s="1"/>
  <c r="T183" i="2"/>
  <c r="T12" i="21" s="1"/>
  <c r="O185" i="2"/>
  <c r="O14" i="21" s="1"/>
  <c r="V182" i="2"/>
  <c r="V11" i="21" s="1"/>
  <c r="K179" i="2"/>
  <c r="K8" i="21" s="1"/>
  <c r="D180" i="2"/>
  <c r="D9" i="21" s="1"/>
  <c r="D181" i="2"/>
  <c r="D10" i="21" s="1"/>
  <c r="K101" i="2"/>
  <c r="K14" i="17" s="1"/>
  <c r="I100" i="2"/>
  <c r="I13" i="17" s="1"/>
  <c r="K97" i="2"/>
  <c r="K10" i="17" s="1"/>
  <c r="D95" i="2"/>
  <c r="D8" i="17" s="1"/>
  <c r="O98" i="2"/>
  <c r="O11" i="17" s="1"/>
  <c r="O157" i="2"/>
  <c r="O14" i="20" s="1"/>
  <c r="T155" i="2"/>
  <c r="T12" i="20" s="1"/>
  <c r="K151" i="2"/>
  <c r="K8" i="20" s="1"/>
  <c r="D153" i="2"/>
  <c r="D10" i="20" s="1"/>
  <c r="D152" i="2"/>
  <c r="D9" i="20" s="1"/>
  <c r="K184" i="2"/>
  <c r="K13" i="21" s="1"/>
  <c r="V180" i="2"/>
  <c r="V9" i="21" s="1"/>
  <c r="O179" i="2"/>
  <c r="O8" i="21" s="1"/>
  <c r="O183" i="2"/>
  <c r="O12" i="21" s="1"/>
  <c r="D182" i="2"/>
  <c r="D11" i="21" s="1"/>
  <c r="I181" i="2"/>
  <c r="I10" i="21" s="1"/>
  <c r="V42" i="2"/>
  <c r="V13" i="15" s="1"/>
  <c r="D40" i="2"/>
  <c r="D11" i="15" s="1"/>
  <c r="V36" i="2"/>
  <c r="V7" i="15" s="1"/>
  <c r="K39" i="2"/>
  <c r="K10" i="15" s="1"/>
  <c r="O38" i="2"/>
  <c r="O9" i="15" s="1"/>
  <c r="I37" i="2"/>
  <c r="I8" i="15" s="1"/>
  <c r="T41" i="2"/>
  <c r="T12" i="15" s="1"/>
  <c r="I96" i="2"/>
  <c r="I9" i="17" s="1"/>
  <c r="K99" i="2"/>
  <c r="K12" i="17" s="1"/>
  <c r="V95" i="2"/>
  <c r="V8" i="17" s="1"/>
  <c r="D100" i="2"/>
  <c r="D13" i="17" s="1"/>
  <c r="T98" i="2"/>
  <c r="T11" i="17" s="1"/>
  <c r="I101" i="2"/>
  <c r="I14" i="17" s="1"/>
  <c r="I153" i="2"/>
  <c r="I10" i="20" s="1"/>
  <c r="D154" i="2"/>
  <c r="D11" i="20" s="1"/>
  <c r="O151" i="2"/>
  <c r="O8" i="20" s="1"/>
  <c r="V152" i="2"/>
  <c r="V9" i="20" s="1"/>
  <c r="K156" i="2"/>
  <c r="K13" i="20" s="1"/>
  <c r="V98" i="2"/>
  <c r="V11" i="17" s="1"/>
  <c r="D96" i="2"/>
  <c r="D9" i="17" s="1"/>
  <c r="O101" i="2"/>
  <c r="O14" i="17" s="1"/>
  <c r="D97" i="2"/>
  <c r="D10" i="17" s="1"/>
  <c r="K95" i="2"/>
  <c r="K8" i="17" s="1"/>
  <c r="V128" i="2"/>
  <c r="V12" i="19" s="1"/>
  <c r="O130" i="2"/>
  <c r="O14" i="19" s="1"/>
  <c r="O124" i="2"/>
  <c r="O8" i="19" s="1"/>
  <c r="V126" i="2"/>
  <c r="V10" i="19" s="1"/>
  <c r="D129" i="2"/>
  <c r="D13" i="19" s="1"/>
  <c r="T125" i="2"/>
  <c r="T9" i="19" s="1"/>
  <c r="I127" i="2"/>
  <c r="I11" i="19" s="1"/>
  <c r="I151" i="2"/>
  <c r="I8" i="20" s="1"/>
  <c r="T153" i="2"/>
  <c r="T10" i="20" s="1"/>
  <c r="K152" i="2"/>
  <c r="K9" i="20" s="1"/>
  <c r="V157" i="2"/>
  <c r="V14" i="20" s="1"/>
  <c r="D155" i="2"/>
  <c r="D12" i="20" s="1"/>
  <c r="T211" i="2"/>
  <c r="T12" i="18" s="1"/>
  <c r="K208" i="2"/>
  <c r="K9" i="18" s="1"/>
  <c r="K212" i="2"/>
  <c r="K13" i="18" s="1"/>
  <c r="I213" i="2"/>
  <c r="I14" i="18" s="1"/>
  <c r="D207" i="2"/>
  <c r="D8" i="18" s="1"/>
  <c r="T209" i="2"/>
  <c r="T10" i="18" s="1"/>
  <c r="D210" i="2"/>
  <c r="D11" i="18" s="1"/>
  <c r="D239" i="2"/>
  <c r="D12" i="22" s="1"/>
  <c r="V241" i="2"/>
  <c r="V14" i="22" s="1"/>
  <c r="O237" i="2"/>
  <c r="O10" i="22" s="1"/>
  <c r="T240" i="2"/>
  <c r="T13" i="22" s="1"/>
  <c r="K238" i="2"/>
  <c r="K11" i="22" s="1"/>
  <c r="I236" i="2"/>
  <c r="I9" i="22" s="1"/>
  <c r="V235" i="2"/>
  <c r="V8" i="22" s="1"/>
  <c r="I264" i="2"/>
  <c r="I8" i="23" s="1"/>
  <c r="T266" i="2"/>
  <c r="T10" i="23" s="1"/>
  <c r="K264" i="2"/>
  <c r="K8" i="23" s="1"/>
  <c r="I269" i="2"/>
  <c r="I13" i="23" s="1"/>
  <c r="V263" i="2"/>
  <c r="V7" i="23" s="1"/>
  <c r="K267" i="2"/>
  <c r="K11" i="23" s="1"/>
  <c r="D268" i="2"/>
  <c r="D12" i="23" s="1"/>
  <c r="V101" i="2"/>
  <c r="V14" i="17" s="1"/>
  <c r="D99" i="2"/>
  <c r="D12" i="17" s="1"/>
  <c r="T100" i="2"/>
  <c r="T13" i="17" s="1"/>
  <c r="T97" i="2"/>
  <c r="T10" i="17" s="1"/>
  <c r="K96" i="2"/>
  <c r="K9" i="17" s="1"/>
  <c r="V264" i="2"/>
  <c r="V8" i="23" s="1"/>
  <c r="O267" i="2"/>
  <c r="O11" i="23" s="1"/>
  <c r="D266" i="2"/>
  <c r="D10" i="23" s="1"/>
  <c r="O263" i="2"/>
  <c r="O7" i="23" s="1"/>
  <c r="K268" i="2"/>
  <c r="K12" i="23" s="1"/>
  <c r="I265" i="2"/>
  <c r="I9" i="23" s="1"/>
  <c r="I65" i="2"/>
  <c r="I8" i="16" s="1"/>
  <c r="T71" i="2"/>
  <c r="T14" i="16" s="1"/>
  <c r="O66" i="2"/>
  <c r="O9" i="16" s="1"/>
  <c r="I69" i="2"/>
  <c r="I12" i="16" s="1"/>
  <c r="O68" i="2"/>
  <c r="O11" i="16" s="1"/>
  <c r="V70" i="2"/>
  <c r="V13" i="16" s="1"/>
  <c r="K67" i="2"/>
  <c r="K10" i="16" s="1"/>
  <c r="V237" i="2"/>
  <c r="V10" i="22" s="1"/>
  <c r="I238" i="2"/>
  <c r="I11" i="22" s="1"/>
  <c r="D240" i="2"/>
  <c r="D13" i="22" s="1"/>
  <c r="O241" i="2"/>
  <c r="O14" i="22" s="1"/>
  <c r="V239" i="2"/>
  <c r="V12" i="22" s="1"/>
  <c r="T236" i="2"/>
  <c r="T9" i="22" s="1"/>
  <c r="O235" i="2"/>
  <c r="O8" i="22" s="1"/>
  <c r="T179" i="2"/>
  <c r="T8" i="21" s="1"/>
  <c r="I183" i="2"/>
  <c r="I12" i="21" s="1"/>
  <c r="O181" i="2"/>
  <c r="O10" i="21" s="1"/>
  <c r="V184" i="2"/>
  <c r="V13" i="21" s="1"/>
  <c r="D185" i="2"/>
  <c r="D14" i="21" s="1"/>
  <c r="K182" i="2"/>
  <c r="K11" i="21" s="1"/>
  <c r="O100" i="2"/>
  <c r="O13" i="17" s="1"/>
  <c r="O96" i="2"/>
  <c r="O9" i="17" s="1"/>
  <c r="I98" i="2"/>
  <c r="I11" i="17" s="1"/>
  <c r="T101" i="2"/>
  <c r="T14" i="17" s="1"/>
  <c r="V99" i="2"/>
  <c r="V12" i="17" s="1"/>
  <c r="V97" i="2"/>
  <c r="V10" i="17" s="1"/>
  <c r="I207" i="2"/>
  <c r="I8" i="18" s="1"/>
  <c r="V212" i="2"/>
  <c r="V13" i="18" s="1"/>
  <c r="O208" i="2"/>
  <c r="O9" i="18" s="1"/>
  <c r="I211" i="2"/>
  <c r="I12" i="18" s="1"/>
  <c r="T213" i="2"/>
  <c r="T14" i="18" s="1"/>
  <c r="O210" i="2"/>
  <c r="O11" i="18" s="1"/>
  <c r="K209" i="2"/>
  <c r="K10" i="18" s="1"/>
  <c r="I67" i="2"/>
  <c r="I10" i="16" s="1"/>
  <c r="K65" i="2"/>
  <c r="K8" i="16" s="1"/>
  <c r="V68" i="2"/>
  <c r="V11" i="16" s="1"/>
  <c r="O69" i="2"/>
  <c r="O12" i="16" s="1"/>
  <c r="I70" i="2"/>
  <c r="I13" i="16" s="1"/>
  <c r="K71" i="2"/>
  <c r="K14" i="16" s="1"/>
  <c r="D66" i="2"/>
  <c r="D9" i="16" s="1"/>
  <c r="I124" i="2"/>
  <c r="I8" i="19" s="1"/>
  <c r="O125" i="2"/>
  <c r="O9" i="19" s="1"/>
  <c r="I128" i="2"/>
  <c r="I12" i="19" s="1"/>
  <c r="T130" i="2"/>
  <c r="T14" i="19" s="1"/>
  <c r="O127" i="2"/>
  <c r="O11" i="19" s="1"/>
  <c r="K126" i="2"/>
  <c r="K10" i="19" s="1"/>
  <c r="V129" i="2"/>
  <c r="V13" i="19" s="1"/>
  <c r="V213" i="2"/>
  <c r="V14" i="18" s="1"/>
  <c r="O209" i="2"/>
  <c r="O10" i="18" s="1"/>
  <c r="D211" i="2"/>
  <c r="D12" i="18" s="1"/>
  <c r="T212" i="2"/>
  <c r="T13" i="18" s="1"/>
  <c r="K210" i="2"/>
  <c r="K11" i="18" s="1"/>
  <c r="V207" i="2"/>
  <c r="V8" i="18" s="1"/>
  <c r="I208" i="2"/>
  <c r="I9" i="18" s="1"/>
  <c r="T267" i="2"/>
  <c r="T11" i="23" s="1"/>
  <c r="D264" i="2"/>
  <c r="D8" i="23" s="1"/>
  <c r="V266" i="2"/>
  <c r="V10" i="23" s="1"/>
  <c r="O269" i="2"/>
  <c r="O13" i="23" s="1"/>
  <c r="K263" i="2"/>
  <c r="K7" i="23" s="1"/>
  <c r="D265" i="2"/>
  <c r="D9" i="23" s="1"/>
  <c r="T37" i="2"/>
  <c r="T8" i="15" s="1"/>
  <c r="V38" i="2"/>
  <c r="V9" i="15" s="1"/>
  <c r="O36" i="2"/>
  <c r="O7" i="15" s="1"/>
  <c r="I39" i="2"/>
  <c r="I10" i="15" s="1"/>
  <c r="V40" i="2"/>
  <c r="V11" i="15" s="1"/>
  <c r="O42" i="2"/>
  <c r="O13" i="15" s="1"/>
  <c r="D41" i="2"/>
  <c r="D12" i="15" s="1"/>
  <c r="K207" i="2"/>
  <c r="K8" i="18" s="1"/>
  <c r="D208" i="2"/>
  <c r="D9" i="18" s="1"/>
  <c r="O211" i="2"/>
  <c r="O12" i="18" s="1"/>
  <c r="I212" i="2"/>
  <c r="I13" i="18" s="1"/>
  <c r="V210" i="2"/>
  <c r="V11" i="18" s="1"/>
  <c r="K213" i="2"/>
  <c r="K14" i="18" s="1"/>
  <c r="I209" i="2"/>
  <c r="I10" i="18" s="1"/>
  <c r="O39" i="2"/>
  <c r="O10" i="15" s="1"/>
  <c r="T42" i="2"/>
  <c r="T13" i="15" s="1"/>
  <c r="K38" i="2"/>
  <c r="K9" i="15" s="1"/>
  <c r="I40" i="2"/>
  <c r="I11" i="15" s="1"/>
  <c r="O37" i="2"/>
  <c r="O8" i="15" s="1"/>
  <c r="V41" i="2"/>
  <c r="V12" i="15" s="1"/>
  <c r="I36" i="2"/>
  <c r="I7" i="15" s="1"/>
  <c r="T210" i="2"/>
  <c r="T11" i="18" s="1"/>
  <c r="T207" i="2"/>
  <c r="T8" i="18" s="1"/>
  <c r="O212" i="2"/>
  <c r="O13" i="18" s="1"/>
  <c r="D213" i="2"/>
  <c r="D14" i="18" s="1"/>
  <c r="K211" i="2"/>
  <c r="K12" i="18" s="1"/>
  <c r="D209" i="2"/>
  <c r="D10" i="18" s="1"/>
  <c r="V208" i="2"/>
  <c r="V9" i="18" s="1"/>
  <c r="O126" i="2"/>
  <c r="O10" i="19" s="1"/>
  <c r="V124" i="2"/>
  <c r="V8" i="19" s="1"/>
  <c r="D128" i="2"/>
  <c r="D12" i="19" s="1"/>
  <c r="I125" i="2"/>
  <c r="I9" i="19" s="1"/>
  <c r="T129" i="2"/>
  <c r="T13" i="19" s="1"/>
  <c r="K127" i="2"/>
  <c r="K11" i="19" s="1"/>
  <c r="V130" i="2"/>
  <c r="V14" i="19" s="1"/>
  <c r="I239" i="2"/>
  <c r="I12" i="22" s="1"/>
  <c r="I235" i="2"/>
  <c r="I8" i="22" s="1"/>
  <c r="K237" i="2"/>
  <c r="K10" i="22" s="1"/>
  <c r="O238" i="2"/>
  <c r="O11" i="22" s="1"/>
  <c r="O236" i="2"/>
  <c r="O9" i="22" s="1"/>
  <c r="T241" i="2"/>
  <c r="T14" i="22" s="1"/>
  <c r="V240" i="2"/>
  <c r="V13" i="22" s="1"/>
  <c r="V127" i="2"/>
  <c r="V11" i="19" s="1"/>
  <c r="K124" i="2"/>
  <c r="K8" i="19" s="1"/>
  <c r="D125" i="2"/>
  <c r="D9" i="19" s="1"/>
  <c r="I126" i="2"/>
  <c r="I10" i="19" s="1"/>
  <c r="K130" i="2"/>
  <c r="K14" i="19" s="1"/>
  <c r="O128" i="2"/>
  <c r="O12" i="19" s="1"/>
  <c r="I129" i="2"/>
  <c r="I13" i="19" s="1"/>
  <c r="O266" i="2"/>
  <c r="O10" i="23" s="1"/>
  <c r="K265" i="2"/>
  <c r="K9" i="23" s="1"/>
  <c r="K269" i="2"/>
  <c r="K13" i="23" s="1"/>
  <c r="I268" i="2"/>
  <c r="I12" i="23" s="1"/>
  <c r="D263" i="2"/>
  <c r="D7" i="23" s="1"/>
  <c r="T264" i="2"/>
  <c r="T8" i="23" s="1"/>
  <c r="I41" i="2"/>
  <c r="I12" i="15" s="1"/>
  <c r="I38" i="2"/>
  <c r="I9" i="15" s="1"/>
  <c r="V39" i="2"/>
  <c r="V10" i="15" s="1"/>
  <c r="O40" i="2"/>
  <c r="O11" i="15" s="1"/>
  <c r="K42" i="2"/>
  <c r="K13" i="15" s="1"/>
  <c r="K36" i="2"/>
  <c r="K7" i="15" s="1"/>
  <c r="D37" i="2"/>
  <c r="D8" i="15" s="1"/>
  <c r="I99" i="2"/>
  <c r="I12" i="17" s="1"/>
  <c r="K98" i="2"/>
  <c r="K11" i="17" s="1"/>
  <c r="O97" i="2"/>
  <c r="O10" i="17" s="1"/>
  <c r="D101" i="2"/>
  <c r="D14" i="17" s="1"/>
  <c r="V100" i="2"/>
  <c r="V13" i="17" s="1"/>
  <c r="D179" i="2"/>
  <c r="D8" i="21" s="1"/>
  <c r="O182" i="2"/>
  <c r="O11" i="21" s="1"/>
  <c r="I184" i="2"/>
  <c r="I13" i="21" s="1"/>
  <c r="K185" i="2"/>
  <c r="K14" i="21" s="1"/>
  <c r="K181" i="2"/>
  <c r="K10" i="21" s="1"/>
  <c r="T180" i="2"/>
  <c r="T9" i="21" s="1"/>
  <c r="T39" i="2"/>
  <c r="T10" i="15" s="1"/>
  <c r="K40" i="2"/>
  <c r="K11" i="15" s="1"/>
  <c r="D42" i="2"/>
  <c r="D13" i="15" s="1"/>
  <c r="V37" i="2"/>
  <c r="V8" i="15" s="1"/>
  <c r="T36" i="2"/>
  <c r="T7" i="15" s="1"/>
  <c r="O41" i="2"/>
  <c r="O12" i="15" s="1"/>
  <c r="D38" i="2"/>
  <c r="D9" i="15" s="1"/>
  <c r="K69" i="2"/>
  <c r="K12" i="16" s="1"/>
  <c r="D71" i="2"/>
  <c r="D14" i="16" s="1"/>
  <c r="T68" i="2"/>
  <c r="T11" i="16" s="1"/>
  <c r="V66" i="2"/>
  <c r="V9" i="16" s="1"/>
  <c r="O70" i="2"/>
  <c r="O13" i="16" s="1"/>
  <c r="T65" i="2"/>
  <c r="T8" i="16" s="1"/>
  <c r="D67" i="2"/>
  <c r="D10" i="16" s="1"/>
  <c r="O95" i="2"/>
  <c r="O8" i="17" s="1"/>
  <c r="D98" i="2"/>
  <c r="D11" i="17" s="1"/>
  <c r="K100" i="2"/>
  <c r="K13" i="17" s="1"/>
  <c r="O99" i="2"/>
  <c r="O12" i="17" s="1"/>
  <c r="V96" i="2"/>
  <c r="V9" i="17" s="1"/>
  <c r="I97" i="2"/>
  <c r="I10" i="17" s="1"/>
  <c r="D151" i="2"/>
  <c r="D8" i="20" s="1"/>
  <c r="K157" i="2"/>
  <c r="K14" i="20" s="1"/>
  <c r="K153" i="2"/>
  <c r="K10" i="20" s="1"/>
  <c r="I156" i="2"/>
  <c r="I13" i="20" s="1"/>
  <c r="T152" i="2"/>
  <c r="T9" i="20" s="1"/>
  <c r="O154" i="2"/>
  <c r="O11" i="20" s="1"/>
  <c r="V181" i="2"/>
  <c r="V10" i="21" s="1"/>
  <c r="O184" i="2"/>
  <c r="O13" i="21" s="1"/>
  <c r="I182" i="2"/>
  <c r="I11" i="21" s="1"/>
  <c r="V183" i="2"/>
  <c r="V12" i="21" s="1"/>
  <c r="O180" i="2"/>
  <c r="O9" i="21" s="1"/>
  <c r="T185" i="2"/>
  <c r="T14" i="21" s="1"/>
  <c r="K241" i="2"/>
  <c r="K14" i="22" s="1"/>
  <c r="D236" i="2"/>
  <c r="D9" i="22" s="1"/>
  <c r="I240" i="2"/>
  <c r="I13" i="22" s="1"/>
  <c r="V238" i="2"/>
  <c r="V11" i="22" s="1"/>
  <c r="I237" i="2"/>
  <c r="I10" i="22" s="1"/>
  <c r="O239" i="2"/>
  <c r="O12" i="22" s="1"/>
  <c r="K235" i="2"/>
  <c r="K8" i="22" s="1"/>
  <c r="V268" i="2"/>
  <c r="V12" i="23" s="1"/>
  <c r="O265" i="2"/>
  <c r="O9" i="23" s="1"/>
  <c r="T263" i="2"/>
  <c r="T7" i="23" s="1"/>
  <c r="I267" i="2"/>
  <c r="I11" i="23" s="1"/>
  <c r="K266" i="2"/>
  <c r="K10" i="23" s="1"/>
  <c r="D269" i="2"/>
  <c r="D13" i="23" s="1"/>
  <c r="T156" i="2"/>
  <c r="T13" i="20" s="1"/>
  <c r="O155" i="2"/>
  <c r="O12" i="20" s="1"/>
  <c r="I152" i="2"/>
  <c r="I9" i="20" s="1"/>
  <c r="I157" i="2"/>
  <c r="I14" i="20" s="1"/>
  <c r="D156" i="2"/>
  <c r="D13" i="20" s="1"/>
  <c r="O153" i="2"/>
  <c r="O10" i="20" s="1"/>
  <c r="V151" i="2"/>
  <c r="V8" i="20" s="1"/>
  <c r="V154" i="2"/>
  <c r="V11" i="20" s="1"/>
  <c r="Z24" i="2"/>
  <c r="O22" i="2" s="1"/>
  <c r="Z21" i="2"/>
  <c r="Z23" i="2"/>
  <c r="Z22" i="2"/>
  <c r="Z25" i="2"/>
  <c r="Z20" i="2"/>
  <c r="Z249" i="2"/>
  <c r="Z23" i="22" s="1"/>
  <c r="Z250" i="2"/>
  <c r="Z24" i="22" s="1"/>
  <c r="Z248" i="2"/>
  <c r="Z22" i="22" s="1"/>
  <c r="Z247" i="2"/>
  <c r="Z21" i="22" s="1"/>
  <c r="Z246" i="2"/>
  <c r="Z20" i="22" s="1"/>
  <c r="Z252" i="2"/>
  <c r="Z26" i="22" s="1"/>
  <c r="Z251" i="2"/>
  <c r="Z25" i="22" s="1"/>
  <c r="Z224" i="2"/>
  <c r="Z25" i="18" s="1"/>
  <c r="Z218" i="2"/>
  <c r="Z19" i="18" s="1"/>
  <c r="Z223" i="2"/>
  <c r="Z24" i="18" s="1"/>
  <c r="Z221" i="2"/>
  <c r="Z22" i="18" s="1"/>
  <c r="Z220" i="2"/>
  <c r="Z21" i="18" s="1"/>
  <c r="Z219" i="2"/>
  <c r="Z20" i="18" s="1"/>
  <c r="Z222" i="2"/>
  <c r="Z23" i="18" s="1"/>
  <c r="D138" i="2"/>
  <c r="D22" i="19" s="1"/>
  <c r="AC49" i="2"/>
  <c r="AG47" i="2" s="1"/>
  <c r="Z48" i="2"/>
  <c r="AC53" i="2"/>
  <c r="AN47" i="2" s="1"/>
  <c r="AC52" i="2"/>
  <c r="AM47" i="2" s="1"/>
  <c r="AC54" i="2"/>
  <c r="AQ47" i="2" s="1"/>
  <c r="AC50" i="2"/>
  <c r="AI47" i="2" s="1"/>
  <c r="AC48" i="2" l="1"/>
  <c r="AE47" i="2" s="1"/>
  <c r="Z19" i="15"/>
  <c r="AC51" i="2"/>
  <c r="AK47" i="2" s="1"/>
  <c r="AJ47" i="2"/>
  <c r="AC107" i="2"/>
  <c r="AD106" i="2" s="1"/>
  <c r="AC111" i="2"/>
  <c r="AL106" i="2" s="1"/>
  <c r="AC80" i="2"/>
  <c r="AI77" i="2" s="1"/>
  <c r="AC81" i="2"/>
  <c r="AK77" i="2" s="1"/>
  <c r="AC82" i="2"/>
  <c r="AM77" i="2" s="1"/>
  <c r="AC83" i="2"/>
  <c r="AN77" i="2" s="1"/>
  <c r="AC84" i="2"/>
  <c r="AQ77" i="2" s="1"/>
  <c r="AC140" i="2"/>
  <c r="AN134" i="2" s="1"/>
  <c r="AC137" i="2"/>
  <c r="AH134" i="2" s="1"/>
  <c r="AC139" i="2"/>
  <c r="AL134" i="2" s="1"/>
  <c r="AC168" i="2"/>
  <c r="AP161" i="2" s="1"/>
  <c r="AC166" i="2"/>
  <c r="AL161" i="2" s="1"/>
  <c r="AC162" i="2"/>
  <c r="AD161" i="2" s="1"/>
  <c r="AC135" i="2"/>
  <c r="AD134" i="2" s="1"/>
  <c r="AC222" i="2"/>
  <c r="AL217" i="2" s="1"/>
  <c r="AC219" i="2"/>
  <c r="AF217" i="2" s="1"/>
  <c r="AC195" i="2"/>
  <c r="AN189" i="2" s="1"/>
  <c r="AC194" i="2"/>
  <c r="AL189" i="2" s="1"/>
  <c r="AC223" i="2"/>
  <c r="AN217" i="2" s="1"/>
  <c r="AC218" i="2"/>
  <c r="AD217" i="2" s="1"/>
  <c r="AC190" i="2"/>
  <c r="AD189" i="2" s="1"/>
  <c r="AC277" i="2"/>
  <c r="AJ273" i="2" s="1"/>
  <c r="AC280" i="2"/>
  <c r="AP273" i="2" s="1"/>
  <c r="AC252" i="2"/>
  <c r="AP245" i="2" s="1"/>
  <c r="AC246" i="2"/>
  <c r="AD245" i="2" s="1"/>
  <c r="AC247" i="2"/>
  <c r="AF245" i="2" s="1"/>
  <c r="AC276" i="2"/>
  <c r="AH273" i="2" s="1"/>
  <c r="AC249" i="2"/>
  <c r="AJ245" i="2" s="1"/>
  <c r="AC79" i="2"/>
  <c r="AG77" i="2" s="1"/>
  <c r="AC112" i="2"/>
  <c r="AN106" i="2" s="1"/>
  <c r="AC108" i="2"/>
  <c r="AF106" i="2" s="1"/>
  <c r="AC109" i="2"/>
  <c r="AH106" i="2" s="1"/>
  <c r="AC110" i="2"/>
  <c r="AJ106" i="2" s="1"/>
  <c r="AC113" i="2"/>
  <c r="AP106" i="2" s="1"/>
  <c r="AC78" i="2"/>
  <c r="AE77" i="2" s="1"/>
  <c r="AC141" i="2"/>
  <c r="AP134" i="2" s="1"/>
  <c r="AC138" i="2"/>
  <c r="AJ134" i="2" s="1"/>
  <c r="AC165" i="2"/>
  <c r="AJ161" i="2" s="1"/>
  <c r="AC163" i="2"/>
  <c r="AF161" i="2" s="1"/>
  <c r="AC167" i="2"/>
  <c r="AN161" i="2" s="1"/>
  <c r="AC136" i="2"/>
  <c r="AF134" i="2" s="1"/>
  <c r="AC191" i="2"/>
  <c r="AF189" i="2" s="1"/>
  <c r="AC192" i="2"/>
  <c r="AH189" i="2" s="1"/>
  <c r="AC193" i="2"/>
  <c r="AJ189" i="2" s="1"/>
  <c r="AC220" i="2"/>
  <c r="AH217" i="2" s="1"/>
  <c r="AC221" i="2"/>
  <c r="AJ217" i="2" s="1"/>
  <c r="AC196" i="2"/>
  <c r="AP189" i="2" s="1"/>
  <c r="AC224" i="2"/>
  <c r="AP217" i="2" s="1"/>
  <c r="AC164" i="2"/>
  <c r="AH161" i="2" s="1"/>
  <c r="AC251" i="2"/>
  <c r="AN245" i="2" s="1"/>
  <c r="AC278" i="2"/>
  <c r="AL273" i="2" s="1"/>
  <c r="AC279" i="2"/>
  <c r="AN273" i="2" s="1"/>
  <c r="AC274" i="2"/>
  <c r="AD273" i="2" s="1"/>
  <c r="AC248" i="2"/>
  <c r="AH245" i="2" s="1"/>
  <c r="AC250" i="2"/>
  <c r="AL245" i="2" s="1"/>
  <c r="AC275" i="2"/>
  <c r="AF273" i="2" s="1"/>
  <c r="AO6" i="2"/>
  <c r="V114" i="2"/>
  <c r="V27" i="17" s="1"/>
  <c r="T113" i="2"/>
  <c r="T26" i="17" s="1"/>
  <c r="K111" i="2"/>
  <c r="K24" i="17" s="1"/>
  <c r="D112" i="2"/>
  <c r="D25" i="17" s="1"/>
  <c r="O110" i="2"/>
  <c r="O23" i="17" s="1"/>
  <c r="I109" i="2"/>
  <c r="I22" i="17" s="1"/>
  <c r="V108" i="2"/>
  <c r="V21" i="17" s="1"/>
  <c r="K222" i="2"/>
  <c r="K23" i="18" s="1"/>
  <c r="D225" i="2"/>
  <c r="D26" i="18" s="1"/>
  <c r="O221" i="2"/>
  <c r="O22" i="18" s="1"/>
  <c r="T219" i="2"/>
  <c r="T20" i="18" s="1"/>
  <c r="I223" i="2"/>
  <c r="I24" i="18" s="1"/>
  <c r="V224" i="2"/>
  <c r="V25" i="18" s="1"/>
  <c r="T52" i="2"/>
  <c r="T23" i="15" s="1"/>
  <c r="K53" i="2"/>
  <c r="K24" i="15" s="1"/>
  <c r="I55" i="2"/>
  <c r="I26" i="15" s="1"/>
  <c r="I50" i="2"/>
  <c r="I21" i="15" s="1"/>
  <c r="V49" i="2"/>
  <c r="V20" i="15" s="1"/>
  <c r="D54" i="2"/>
  <c r="D25" i="15" s="1"/>
  <c r="V169" i="2"/>
  <c r="V26" i="20" s="1"/>
  <c r="T168" i="2"/>
  <c r="T25" i="20" s="1"/>
  <c r="K166" i="2"/>
  <c r="K23" i="20" s="1"/>
  <c r="D167" i="2"/>
  <c r="D24" i="20" s="1"/>
  <c r="O165" i="2"/>
  <c r="O22" i="20" s="1"/>
  <c r="I164" i="2"/>
  <c r="I21" i="20" s="1"/>
  <c r="V163" i="2"/>
  <c r="V20" i="20" s="1"/>
  <c r="V279" i="2"/>
  <c r="V24" i="23" s="1"/>
  <c r="O275" i="2"/>
  <c r="O20" i="23" s="1"/>
  <c r="T276" i="2"/>
  <c r="T21" i="23" s="1"/>
  <c r="O281" i="2"/>
  <c r="O26" i="23" s="1"/>
  <c r="I278" i="2"/>
  <c r="I23" i="23" s="1"/>
  <c r="V277" i="2"/>
  <c r="V22" i="23" s="1"/>
  <c r="D280" i="2"/>
  <c r="D25" i="23" s="1"/>
  <c r="I54" i="2"/>
  <c r="I25" i="15" s="1"/>
  <c r="K55" i="2"/>
  <c r="K26" i="15" s="1"/>
  <c r="D49" i="2"/>
  <c r="D20" i="15" s="1"/>
  <c r="K51" i="2"/>
  <c r="K22" i="15" s="1"/>
  <c r="V195" i="2"/>
  <c r="V24" i="21" s="1"/>
  <c r="O191" i="2"/>
  <c r="O20" i="21" s="1"/>
  <c r="V193" i="2"/>
  <c r="V22" i="21" s="1"/>
  <c r="I194" i="2"/>
  <c r="I23" i="21" s="1"/>
  <c r="D196" i="2"/>
  <c r="D25" i="21" s="1"/>
  <c r="T192" i="2"/>
  <c r="T21" i="21" s="1"/>
  <c r="V278" i="2"/>
  <c r="V23" i="23" s="1"/>
  <c r="K281" i="2"/>
  <c r="K26" i="23" s="1"/>
  <c r="I280" i="2"/>
  <c r="I25" i="23" s="1"/>
  <c r="O279" i="2"/>
  <c r="O24" i="23" s="1"/>
  <c r="I277" i="2"/>
  <c r="I22" i="23" s="1"/>
  <c r="D276" i="2"/>
  <c r="D21" i="23" s="1"/>
  <c r="K275" i="2"/>
  <c r="K20" i="23" s="1"/>
  <c r="T51" i="2"/>
  <c r="T22" i="15" s="1"/>
  <c r="I49" i="2"/>
  <c r="I20" i="15" s="1"/>
  <c r="K50" i="2"/>
  <c r="K21" i="15" s="1"/>
  <c r="D53" i="2"/>
  <c r="D24" i="15" s="1"/>
  <c r="V55" i="2"/>
  <c r="V26" i="15" s="1"/>
  <c r="O219" i="2"/>
  <c r="O20" i="18" s="1"/>
  <c r="T220" i="2"/>
  <c r="T21" i="18" s="1"/>
  <c r="K225" i="2"/>
  <c r="K26" i="18" s="1"/>
  <c r="I224" i="2"/>
  <c r="I25" i="18" s="1"/>
  <c r="D219" i="2"/>
  <c r="D20" i="18" s="1"/>
  <c r="K221" i="2"/>
  <c r="K22" i="18" s="1"/>
  <c r="O222" i="2"/>
  <c r="O23" i="18" s="1"/>
  <c r="I248" i="2"/>
  <c r="I22" i="22" s="1"/>
  <c r="I253" i="2"/>
  <c r="I27" i="22" s="1"/>
  <c r="D252" i="2"/>
  <c r="D26" i="22" s="1"/>
  <c r="T250" i="2"/>
  <c r="T24" i="22" s="1"/>
  <c r="V247" i="2"/>
  <c r="V21" i="22" s="1"/>
  <c r="K251" i="2"/>
  <c r="K25" i="22" s="1"/>
  <c r="D221" i="2"/>
  <c r="D22" i="18" s="1"/>
  <c r="V222" i="2"/>
  <c r="V23" i="18" s="1"/>
  <c r="O225" i="2"/>
  <c r="O26" i="18" s="1"/>
  <c r="K219" i="2"/>
  <c r="K20" i="18" s="1"/>
  <c r="D220" i="2"/>
  <c r="D21" i="18" s="1"/>
  <c r="T223" i="2"/>
  <c r="T24" i="18" s="1"/>
  <c r="T80" i="2"/>
  <c r="T23" i="16" s="1"/>
  <c r="K81" i="2"/>
  <c r="K24" i="16" s="1"/>
  <c r="D79" i="2"/>
  <c r="D22" i="16" s="1"/>
  <c r="I84" i="2"/>
  <c r="I27" i="16" s="1"/>
  <c r="O82" i="2"/>
  <c r="O25" i="16" s="1"/>
  <c r="K85" i="2"/>
  <c r="K28" i="16" s="1"/>
  <c r="T251" i="2"/>
  <c r="T25" i="22" s="1"/>
  <c r="D249" i="2"/>
  <c r="D23" i="22" s="1"/>
  <c r="O253" i="2"/>
  <c r="O27" i="22" s="1"/>
  <c r="K247" i="2"/>
  <c r="K21" i="22" s="1"/>
  <c r="V250" i="2"/>
  <c r="V24" i="22" s="1"/>
  <c r="D248" i="2"/>
  <c r="D22" i="22" s="1"/>
  <c r="O81" i="2"/>
  <c r="O24" i="16" s="1"/>
  <c r="K82" i="2"/>
  <c r="K25" i="16" s="1"/>
  <c r="D85" i="2"/>
  <c r="D28" i="16" s="1"/>
  <c r="T79" i="2"/>
  <c r="T22" i="16" s="1"/>
  <c r="I83" i="2"/>
  <c r="I26" i="16" s="1"/>
  <c r="V84" i="2"/>
  <c r="V27" i="16" s="1"/>
  <c r="T221" i="2"/>
  <c r="T22" i="18" s="1"/>
  <c r="T224" i="2"/>
  <c r="T25" i="18" s="1"/>
  <c r="I219" i="2"/>
  <c r="I20" i="18" s="1"/>
  <c r="K220" i="2"/>
  <c r="K21" i="18" s="1"/>
  <c r="V225" i="2"/>
  <c r="V26" i="18" s="1"/>
  <c r="D223" i="2"/>
  <c r="D24" i="18" s="1"/>
  <c r="I111" i="2"/>
  <c r="I24" i="17" s="1"/>
  <c r="D113" i="2"/>
  <c r="D26" i="17" s="1"/>
  <c r="V110" i="2"/>
  <c r="V23" i="17" s="1"/>
  <c r="O108" i="2"/>
  <c r="O21" i="17" s="1"/>
  <c r="V112" i="2"/>
  <c r="V25" i="17" s="1"/>
  <c r="T109" i="2"/>
  <c r="T22" i="17" s="1"/>
  <c r="O114" i="2"/>
  <c r="O27" i="17" s="1"/>
  <c r="D197" i="2"/>
  <c r="D26" i="21" s="1"/>
  <c r="D193" i="2"/>
  <c r="D22" i="21" s="1"/>
  <c r="T194" i="2"/>
  <c r="T23" i="21" s="1"/>
  <c r="K195" i="2"/>
  <c r="K24" i="21" s="1"/>
  <c r="D194" i="2"/>
  <c r="D23" i="21" s="1"/>
  <c r="V192" i="2"/>
  <c r="V21" i="21" s="1"/>
  <c r="T191" i="2"/>
  <c r="T20" i="21" s="1"/>
  <c r="O196" i="2"/>
  <c r="O25" i="21" s="1"/>
  <c r="D165" i="2"/>
  <c r="D22" i="20" s="1"/>
  <c r="V164" i="2"/>
  <c r="V21" i="20" s="1"/>
  <c r="T163" i="2"/>
  <c r="T20" i="20" s="1"/>
  <c r="D169" i="2"/>
  <c r="D26" i="20" s="1"/>
  <c r="O168" i="2"/>
  <c r="O25" i="20" s="1"/>
  <c r="T166" i="2"/>
  <c r="T23" i="20" s="1"/>
  <c r="K167" i="2"/>
  <c r="K24" i="20" s="1"/>
  <c r="O251" i="2"/>
  <c r="O25" i="22" s="1"/>
  <c r="I249" i="2"/>
  <c r="I23" i="22" s="1"/>
  <c r="O247" i="2"/>
  <c r="O21" i="22" s="1"/>
  <c r="K252" i="2"/>
  <c r="K26" i="22" s="1"/>
  <c r="V248" i="2"/>
  <c r="V22" i="22" s="1"/>
  <c r="D250" i="2"/>
  <c r="D24" i="22" s="1"/>
  <c r="O80" i="2"/>
  <c r="O23" i="16" s="1"/>
  <c r="V81" i="2"/>
  <c r="V24" i="16" s="1"/>
  <c r="T85" i="2"/>
  <c r="T28" i="16" s="1"/>
  <c r="O84" i="2"/>
  <c r="O27" i="16" s="1"/>
  <c r="I82" i="2"/>
  <c r="I25" i="16" s="1"/>
  <c r="V83" i="2"/>
  <c r="V26" i="16" s="1"/>
  <c r="V275" i="2"/>
  <c r="V20" i="23" s="1"/>
  <c r="K278" i="2"/>
  <c r="K23" i="23" s="1"/>
  <c r="I276" i="2"/>
  <c r="I21" i="23" s="1"/>
  <c r="T280" i="2"/>
  <c r="T25" i="23" s="1"/>
  <c r="V281" i="2"/>
  <c r="V26" i="23" s="1"/>
  <c r="O277" i="2"/>
  <c r="O22" i="23" s="1"/>
  <c r="D279" i="2"/>
  <c r="D24" i="23" s="1"/>
  <c r="K165" i="2"/>
  <c r="K22" i="20" s="1"/>
  <c r="I167" i="2"/>
  <c r="I24" i="20" s="1"/>
  <c r="V168" i="2"/>
  <c r="V25" i="20" s="1"/>
  <c r="O166" i="2"/>
  <c r="O23" i="20" s="1"/>
  <c r="O164" i="2"/>
  <c r="O21" i="20" s="1"/>
  <c r="I163" i="2"/>
  <c r="I20" i="20" s="1"/>
  <c r="T169" i="2"/>
  <c r="T26" i="20" s="1"/>
  <c r="V249" i="2"/>
  <c r="V23" i="22" s="1"/>
  <c r="V251" i="2"/>
  <c r="V25" i="22" s="1"/>
  <c r="O252" i="2"/>
  <c r="O26" i="22" s="1"/>
  <c r="T253" i="2"/>
  <c r="T27" i="22" s="1"/>
  <c r="O248" i="2"/>
  <c r="O22" i="22" s="1"/>
  <c r="I250" i="2"/>
  <c r="I24" i="22" s="1"/>
  <c r="V223" i="2"/>
  <c r="V24" i="18" s="1"/>
  <c r="V221" i="2"/>
  <c r="V22" i="18" s="1"/>
  <c r="I222" i="2"/>
  <c r="I23" i="18" s="1"/>
  <c r="O220" i="2"/>
  <c r="O21" i="18" s="1"/>
  <c r="T225" i="2"/>
  <c r="T26" i="18" s="1"/>
  <c r="O224" i="2"/>
  <c r="O25" i="18" s="1"/>
  <c r="O276" i="2"/>
  <c r="O21" i="23" s="1"/>
  <c r="I275" i="2"/>
  <c r="I20" i="23" s="1"/>
  <c r="V280" i="2"/>
  <c r="V25" i="23" s="1"/>
  <c r="O278" i="2"/>
  <c r="O23" i="23" s="1"/>
  <c r="I279" i="2"/>
  <c r="I24" i="23" s="1"/>
  <c r="K277" i="2"/>
  <c r="K22" i="23" s="1"/>
  <c r="T281" i="2"/>
  <c r="T26" i="23" s="1"/>
  <c r="V50" i="2"/>
  <c r="V21" i="15" s="1"/>
  <c r="D52" i="2"/>
  <c r="D23" i="15" s="1"/>
  <c r="K54" i="2"/>
  <c r="K25" i="15" s="1"/>
  <c r="I51" i="2"/>
  <c r="I22" i="15" s="1"/>
  <c r="T110" i="2"/>
  <c r="T23" i="17" s="1"/>
  <c r="K109" i="2"/>
  <c r="K22" i="17" s="1"/>
  <c r="T112" i="2"/>
  <c r="T25" i="17" s="1"/>
  <c r="K113" i="2"/>
  <c r="K26" i="17" s="1"/>
  <c r="D111" i="2"/>
  <c r="D24" i="17" s="1"/>
  <c r="D108" i="2"/>
  <c r="D21" i="17" s="1"/>
  <c r="I114" i="2"/>
  <c r="I27" i="17" s="1"/>
  <c r="V82" i="2"/>
  <c r="V25" i="16" s="1"/>
  <c r="K79" i="2"/>
  <c r="K22" i="16" s="1"/>
  <c r="D80" i="2"/>
  <c r="D23" i="16" s="1"/>
  <c r="D81" i="2"/>
  <c r="D24" i="16" s="1"/>
  <c r="T83" i="2"/>
  <c r="T26" i="16" s="1"/>
  <c r="O85" i="2"/>
  <c r="O28" i="16" s="1"/>
  <c r="I169" i="2"/>
  <c r="I26" i="20" s="1"/>
  <c r="D166" i="2"/>
  <c r="D23" i="20" s="1"/>
  <c r="T165" i="2"/>
  <c r="T22" i="20" s="1"/>
  <c r="D163" i="2"/>
  <c r="D20" i="20" s="1"/>
  <c r="T167" i="2"/>
  <c r="T24" i="20" s="1"/>
  <c r="K168" i="2"/>
  <c r="K25" i="20" s="1"/>
  <c r="K164" i="2"/>
  <c r="K21" i="20" s="1"/>
  <c r="D191" i="2"/>
  <c r="D20" i="21" s="1"/>
  <c r="T193" i="2"/>
  <c r="T22" i="21" s="1"/>
  <c r="I197" i="2"/>
  <c r="I26" i="21" s="1"/>
  <c r="K196" i="2"/>
  <c r="K25" i="21" s="1"/>
  <c r="K192" i="2"/>
  <c r="K21" i="21" s="1"/>
  <c r="T195" i="2"/>
  <c r="T24" i="21" s="1"/>
  <c r="O250" i="2"/>
  <c r="O24" i="22" s="1"/>
  <c r="K249" i="2"/>
  <c r="K23" i="22" s="1"/>
  <c r="D247" i="2"/>
  <c r="D21" i="22" s="1"/>
  <c r="I252" i="2"/>
  <c r="I26" i="22" s="1"/>
  <c r="K253" i="2"/>
  <c r="K27" i="22" s="1"/>
  <c r="K49" i="2"/>
  <c r="K20" i="15" s="1"/>
  <c r="V52" i="2"/>
  <c r="V23" i="15" s="1"/>
  <c r="D50" i="2"/>
  <c r="D21" i="15" s="1"/>
  <c r="D51" i="2"/>
  <c r="D22" i="15" s="1"/>
  <c r="T197" i="2"/>
  <c r="T26" i="21" s="1"/>
  <c r="O194" i="2"/>
  <c r="O23" i="21" s="1"/>
  <c r="K193" i="2"/>
  <c r="K22" i="21" s="1"/>
  <c r="O192" i="2"/>
  <c r="O21" i="21" s="1"/>
  <c r="I191" i="2"/>
  <c r="I20" i="21" s="1"/>
  <c r="V196" i="2"/>
  <c r="V25" i="21" s="1"/>
  <c r="I195" i="2"/>
  <c r="I24" i="21" s="1"/>
  <c r="O79" i="2"/>
  <c r="O22" i="16" s="1"/>
  <c r="I81" i="2"/>
  <c r="I24" i="16" s="1"/>
  <c r="K84" i="2"/>
  <c r="K27" i="16" s="1"/>
  <c r="D82" i="2"/>
  <c r="D25" i="16" s="1"/>
  <c r="V80" i="2"/>
  <c r="V23" i="16" s="1"/>
  <c r="O83" i="2"/>
  <c r="O26" i="16" s="1"/>
  <c r="I225" i="2"/>
  <c r="I26" i="18" s="1"/>
  <c r="V219" i="2"/>
  <c r="V20" i="18" s="1"/>
  <c r="I220" i="2"/>
  <c r="I21" i="18" s="1"/>
  <c r="D224" i="2"/>
  <c r="D25" i="18" s="1"/>
  <c r="K223" i="2"/>
  <c r="K24" i="18" s="1"/>
  <c r="T222" i="2"/>
  <c r="T23" i="18" s="1"/>
  <c r="T114" i="2"/>
  <c r="T27" i="17" s="1"/>
  <c r="O109" i="2"/>
  <c r="O22" i="17" s="1"/>
  <c r="V113" i="2"/>
  <c r="V26" i="17" s="1"/>
  <c r="I108" i="2"/>
  <c r="I21" i="17" s="1"/>
  <c r="K110" i="2"/>
  <c r="K23" i="17" s="1"/>
  <c r="I112" i="2"/>
  <c r="I25" i="17" s="1"/>
  <c r="O111" i="2"/>
  <c r="O24" i="17" s="1"/>
  <c r="V191" i="2"/>
  <c r="V20" i="21" s="1"/>
  <c r="K194" i="2"/>
  <c r="K23" i="21" s="1"/>
  <c r="T196" i="2"/>
  <c r="T25" i="21" s="1"/>
  <c r="I192" i="2"/>
  <c r="I21" i="21" s="1"/>
  <c r="O193" i="2"/>
  <c r="O22" i="21" s="1"/>
  <c r="V197" i="2"/>
  <c r="V26" i="21" s="1"/>
  <c r="D195" i="2"/>
  <c r="D24" i="21" s="1"/>
  <c r="K169" i="2"/>
  <c r="K26" i="20" s="1"/>
  <c r="I168" i="2"/>
  <c r="I25" i="20" s="1"/>
  <c r="O167" i="2"/>
  <c r="O24" i="20" s="1"/>
  <c r="I165" i="2"/>
  <c r="I22" i="20" s="1"/>
  <c r="V166" i="2"/>
  <c r="V23" i="20" s="1"/>
  <c r="K163" i="2"/>
  <c r="K20" i="20" s="1"/>
  <c r="D164" i="2"/>
  <c r="D21" i="20" s="1"/>
  <c r="K250" i="2"/>
  <c r="K24" i="22" s="1"/>
  <c r="D253" i="2"/>
  <c r="D27" i="22" s="1"/>
  <c r="V252" i="2"/>
  <c r="V26" i="22" s="1"/>
  <c r="O249" i="2"/>
  <c r="O23" i="22" s="1"/>
  <c r="I251" i="2"/>
  <c r="I25" i="22" s="1"/>
  <c r="V53" i="2"/>
  <c r="V24" i="15" s="1"/>
  <c r="V51" i="2"/>
  <c r="V22" i="15" s="1"/>
  <c r="I52" i="2"/>
  <c r="I23" i="15" s="1"/>
  <c r="T81" i="2"/>
  <c r="T24" i="16" s="1"/>
  <c r="T84" i="2"/>
  <c r="T27" i="16" s="1"/>
  <c r="D83" i="2"/>
  <c r="D26" i="16" s="1"/>
  <c r="K80" i="2"/>
  <c r="K23" i="16" s="1"/>
  <c r="V85" i="2"/>
  <c r="V28" i="16" s="1"/>
  <c r="I79" i="2"/>
  <c r="I22" i="16" s="1"/>
  <c r="O113" i="2"/>
  <c r="O26" i="17" s="1"/>
  <c r="K112" i="2"/>
  <c r="K25" i="17" s="1"/>
  <c r="D114" i="2"/>
  <c r="D27" i="17" s="1"/>
  <c r="T108" i="2"/>
  <c r="T21" i="17" s="1"/>
  <c r="V109" i="2"/>
  <c r="V22" i="17" s="1"/>
  <c r="D110" i="2"/>
  <c r="D23" i="17" s="1"/>
  <c r="T111" i="2"/>
  <c r="T24" i="17" s="1"/>
  <c r="V141" i="2"/>
  <c r="V25" i="19" s="1"/>
  <c r="T136" i="2"/>
  <c r="T20" i="19" s="1"/>
  <c r="I140" i="2"/>
  <c r="I24" i="19" s="1"/>
  <c r="O138" i="2"/>
  <c r="O22" i="19" s="1"/>
  <c r="K139" i="2"/>
  <c r="K23" i="19" s="1"/>
  <c r="D142" i="2"/>
  <c r="D26" i="19" s="1"/>
  <c r="D222" i="2"/>
  <c r="D23" i="18" s="1"/>
  <c r="O223" i="2"/>
  <c r="O24" i="18" s="1"/>
  <c r="I221" i="2"/>
  <c r="I22" i="18" s="1"/>
  <c r="V220" i="2"/>
  <c r="V21" i="18" s="1"/>
  <c r="K224" i="2"/>
  <c r="K25" i="18" s="1"/>
  <c r="V165" i="2"/>
  <c r="V22" i="20" s="1"/>
  <c r="T164" i="2"/>
  <c r="T21" i="20" s="1"/>
  <c r="O163" i="2"/>
  <c r="O20" i="20" s="1"/>
  <c r="O169" i="2"/>
  <c r="O26" i="20" s="1"/>
  <c r="I166" i="2"/>
  <c r="I23" i="20" s="1"/>
  <c r="V167" i="2"/>
  <c r="V24" i="20" s="1"/>
  <c r="D168" i="2"/>
  <c r="D25" i="20" s="1"/>
  <c r="T277" i="2"/>
  <c r="T22" i="23" s="1"/>
  <c r="I281" i="2"/>
  <c r="I26" i="23" s="1"/>
  <c r="D278" i="2"/>
  <c r="D23" i="23" s="1"/>
  <c r="K280" i="2"/>
  <c r="K25" i="23" s="1"/>
  <c r="T279" i="2"/>
  <c r="T24" i="23" s="1"/>
  <c r="D275" i="2"/>
  <c r="D20" i="23" s="1"/>
  <c r="K276" i="2"/>
  <c r="K21" i="23" s="1"/>
  <c r="K52" i="2"/>
  <c r="K23" i="15" s="1"/>
  <c r="I53" i="2"/>
  <c r="I24" i="15" s="1"/>
  <c r="V54" i="2"/>
  <c r="V25" i="15" s="1"/>
  <c r="D55" i="2"/>
  <c r="D26" i="15" s="1"/>
  <c r="O112" i="2"/>
  <c r="O25" i="17" s="1"/>
  <c r="I110" i="2"/>
  <c r="I23" i="17" s="1"/>
  <c r="V111" i="2"/>
  <c r="V24" i="17" s="1"/>
  <c r="K108" i="2"/>
  <c r="K21" i="17" s="1"/>
  <c r="D109" i="2"/>
  <c r="D22" i="17" s="1"/>
  <c r="K114" i="2"/>
  <c r="K27" i="17" s="1"/>
  <c r="I113" i="2"/>
  <c r="I26" i="17" s="1"/>
  <c r="I85" i="2"/>
  <c r="I28" i="16" s="1"/>
  <c r="K83" i="2"/>
  <c r="K26" i="16" s="1"/>
  <c r="D84" i="2"/>
  <c r="D27" i="16" s="1"/>
  <c r="V79" i="2"/>
  <c r="V22" i="16" s="1"/>
  <c r="T82" i="2"/>
  <c r="T25" i="16" s="1"/>
  <c r="I80" i="2"/>
  <c r="I23" i="16" s="1"/>
  <c r="O197" i="2"/>
  <c r="O26" i="21" s="1"/>
  <c r="O195" i="2"/>
  <c r="O24" i="21" s="1"/>
  <c r="I193" i="2"/>
  <c r="I22" i="21" s="1"/>
  <c r="K197" i="2"/>
  <c r="K26" i="21" s="1"/>
  <c r="V194" i="2"/>
  <c r="V23" i="21" s="1"/>
  <c r="K191" i="2"/>
  <c r="K20" i="21" s="1"/>
  <c r="I196" i="2"/>
  <c r="I25" i="21" s="1"/>
  <c r="D192" i="2"/>
  <c r="D21" i="21" s="1"/>
  <c r="D277" i="2"/>
  <c r="D22" i="23" s="1"/>
  <c r="D281" i="2"/>
  <c r="D26" i="23" s="1"/>
  <c r="V276" i="2"/>
  <c r="V21" i="23" s="1"/>
  <c r="K279" i="2"/>
  <c r="K24" i="23" s="1"/>
  <c r="O280" i="2"/>
  <c r="O25" i="23" s="1"/>
  <c r="T278" i="2"/>
  <c r="T23" i="23" s="1"/>
  <c r="T275" i="2"/>
  <c r="T20" i="23" s="1"/>
  <c r="V253" i="2"/>
  <c r="V27" i="22" s="1"/>
  <c r="T252" i="2"/>
  <c r="T26" i="22" s="1"/>
  <c r="K248" i="2"/>
  <c r="K22" i="22" s="1"/>
  <c r="D251" i="2"/>
  <c r="D25" i="22" s="1"/>
  <c r="I247" i="2"/>
  <c r="I21" i="22" s="1"/>
  <c r="T249" i="2"/>
  <c r="T23" i="22" s="1"/>
  <c r="V136" i="2"/>
  <c r="V20" i="19" s="1"/>
  <c r="K140" i="2"/>
  <c r="K24" i="19" s="1"/>
  <c r="D141" i="2"/>
  <c r="D25" i="19" s="1"/>
  <c r="I142" i="2"/>
  <c r="I26" i="19" s="1"/>
  <c r="T139" i="2"/>
  <c r="T23" i="19" s="1"/>
  <c r="I137" i="2"/>
  <c r="I21" i="19" s="1"/>
  <c r="T26" i="19"/>
  <c r="O141" i="2"/>
  <c r="O25" i="19" s="1"/>
  <c r="I139" i="2"/>
  <c r="I23" i="19" s="1"/>
  <c r="O137" i="2"/>
  <c r="O21" i="19" s="1"/>
  <c r="V138" i="2"/>
  <c r="V22" i="19" s="1"/>
  <c r="V140" i="2"/>
  <c r="V24" i="19" s="1"/>
  <c r="K141" i="2"/>
  <c r="K25" i="19" s="1"/>
  <c r="O140" i="2"/>
  <c r="O24" i="19" s="1"/>
  <c r="I138" i="2"/>
  <c r="I22" i="19" s="1"/>
  <c r="O136" i="2"/>
  <c r="O20" i="19" s="1"/>
  <c r="V137" i="2"/>
  <c r="V21" i="19" s="1"/>
  <c r="D139" i="2"/>
  <c r="D23" i="19" s="1"/>
  <c r="O142" i="2"/>
  <c r="O26" i="19" s="1"/>
  <c r="D137" i="2"/>
  <c r="D21" i="19" s="1"/>
  <c r="T140" i="2"/>
  <c r="T24" i="19" s="1"/>
  <c r="V139" i="2"/>
  <c r="V23" i="19" s="1"/>
  <c r="K136" i="2"/>
  <c r="K20" i="19" s="1"/>
  <c r="T137" i="2"/>
  <c r="T21" i="19" s="1"/>
  <c r="K142" i="2"/>
  <c r="K26" i="19" s="1"/>
  <c r="I141" i="2"/>
  <c r="I25" i="19" s="1"/>
  <c r="O139" i="2"/>
  <c r="O23" i="19" s="1"/>
  <c r="K138" i="2"/>
  <c r="K22" i="19" s="1"/>
  <c r="D136" i="2"/>
  <c r="D20" i="19" s="1"/>
  <c r="D140" i="2"/>
  <c r="D24" i="19" s="1"/>
  <c r="I136" i="2"/>
  <c r="I20" i="19" s="1"/>
  <c r="T138" i="2"/>
  <c r="T22" i="19" s="1"/>
  <c r="V142" i="2"/>
  <c r="V26" i="19" s="1"/>
  <c r="T141" i="2"/>
  <c r="T25" i="19" s="1"/>
  <c r="K137" i="2"/>
  <c r="K21" i="19" s="1"/>
  <c r="V21" i="2"/>
  <c r="V21" i="14" s="1"/>
  <c r="D26" i="2"/>
  <c r="D26" i="14" s="1"/>
  <c r="K24" i="2"/>
  <c r="K24" i="14" s="1"/>
  <c r="D22" i="2"/>
  <c r="D22" i="14" s="1"/>
  <c r="K26" i="2"/>
  <c r="K26" i="14" s="1"/>
  <c r="I22" i="2"/>
  <c r="I22" i="14" s="1"/>
  <c r="V23" i="2"/>
  <c r="V23" i="14" s="1"/>
  <c r="I25" i="2"/>
  <c r="I25" i="14" s="1"/>
  <c r="D21" i="2"/>
  <c r="D21" i="14" s="1"/>
  <c r="K20" i="2"/>
  <c r="K20" i="14" s="1"/>
  <c r="V22" i="2"/>
  <c r="V22" i="14" s="1"/>
  <c r="D25" i="2"/>
  <c r="D25" i="14" s="1"/>
  <c r="I23" i="2"/>
  <c r="I23" i="14" s="1"/>
  <c r="V24" i="2"/>
  <c r="V24" i="14" s="1"/>
  <c r="V20" i="2"/>
  <c r="V20" i="14" s="1"/>
  <c r="D24" i="2"/>
  <c r="D24" i="14" s="1"/>
  <c r="I21" i="2"/>
  <c r="I21" i="14" s="1"/>
  <c r="V26" i="2"/>
  <c r="V26" i="14" s="1"/>
  <c r="K23" i="2"/>
  <c r="K23" i="14" s="1"/>
  <c r="K25" i="2"/>
  <c r="K25" i="14" s="1"/>
  <c r="I24" i="2"/>
  <c r="I24" i="14" s="1"/>
  <c r="V25" i="2"/>
  <c r="V25" i="14" s="1"/>
  <c r="K22" i="2"/>
  <c r="K22" i="14" s="1"/>
  <c r="I20" i="2"/>
  <c r="I20" i="14" s="1"/>
  <c r="S247" i="2"/>
  <c r="T247" i="2" s="1"/>
  <c r="T21" i="22" s="1"/>
  <c r="S248" i="2"/>
  <c r="T248" i="2" s="1"/>
  <c r="T22" i="22" s="1"/>
  <c r="S99" i="2"/>
  <c r="T99" i="2" s="1"/>
  <c r="T12" i="17" s="1"/>
  <c r="T96" i="2"/>
  <c r="T9" i="17" s="1"/>
  <c r="S95" i="2"/>
  <c r="T95" i="2" s="1"/>
  <c r="T8" i="17" s="1"/>
  <c r="H95" i="2"/>
  <c r="I95" i="2" s="1"/>
  <c r="I8" i="17" s="1"/>
  <c r="K13" i="2" l="1"/>
  <c r="K13" i="14" s="1"/>
  <c r="K12" i="2"/>
  <c r="K12" i="14" s="1"/>
  <c r="K11" i="2"/>
  <c r="K11" i="14" s="1"/>
  <c r="K10" i="2"/>
  <c r="K10" i="14" s="1"/>
  <c r="K9" i="2"/>
  <c r="K9" i="14" s="1"/>
  <c r="K8" i="2"/>
  <c r="K8" i="14" s="1"/>
  <c r="K7" i="2"/>
  <c r="K7" i="14" s="1"/>
  <c r="V13" i="2"/>
  <c r="V13" i="14" s="1"/>
  <c r="V12" i="2"/>
  <c r="V12" i="14" s="1"/>
  <c r="V11" i="2"/>
  <c r="V11" i="14" s="1"/>
  <c r="V10" i="2"/>
  <c r="V10" i="14" s="1"/>
  <c r="V9" i="2"/>
  <c r="V9" i="14" s="1"/>
  <c r="V8" i="2"/>
  <c r="V8" i="14" s="1"/>
  <c r="V7" i="2"/>
  <c r="V7" i="14" s="1"/>
  <c r="N55" i="2"/>
  <c r="O55" i="2" s="1"/>
  <c r="O26" i="15" s="1"/>
  <c r="O54" i="2"/>
  <c r="O25" i="15" s="1"/>
  <c r="N53" i="2"/>
  <c r="O53" i="2" s="1"/>
  <c r="O24" i="15" s="1"/>
  <c r="N52" i="2"/>
  <c r="O52" i="2" s="1"/>
  <c r="O23" i="15" s="1"/>
  <c r="N51" i="2"/>
  <c r="O51" i="2" s="1"/>
  <c r="O22" i="15" s="1"/>
  <c r="N50" i="2"/>
  <c r="O50" i="2" s="1"/>
  <c r="O21" i="15" s="1"/>
  <c r="N49" i="2"/>
  <c r="O49" i="2" s="1"/>
  <c r="O20" i="15" s="1"/>
  <c r="S55" i="2"/>
  <c r="T55" i="2" s="1"/>
  <c r="T26" i="15" s="1"/>
  <c r="T54" i="2"/>
  <c r="T25" i="15" s="1"/>
  <c r="S53" i="2"/>
  <c r="T53" i="2" s="1"/>
  <c r="T24" i="15" s="1"/>
  <c r="S50" i="2"/>
  <c r="T50" i="2" s="1"/>
  <c r="T21" i="15" s="1"/>
  <c r="S49" i="2"/>
  <c r="T49" i="2" s="1"/>
  <c r="T20" i="15" s="1"/>
  <c r="AC25" i="2"/>
  <c r="AQ18" i="2" s="1"/>
  <c r="AB25" i="2"/>
  <c r="AC24" i="2"/>
  <c r="AN18" i="2" s="1"/>
  <c r="AB24" i="2"/>
  <c r="AL22" i="2"/>
  <c r="AM22" i="2"/>
  <c r="AC23" i="2"/>
  <c r="AM18" i="2" s="1"/>
  <c r="AB23" i="2"/>
  <c r="AJ20" i="2"/>
  <c r="AC22" i="2"/>
  <c r="AJ18" i="2" s="1"/>
  <c r="AB22" i="2"/>
  <c r="AC21" i="2"/>
  <c r="AI18" i="2" s="1"/>
  <c r="AB21" i="2"/>
  <c r="AC20" i="2"/>
  <c r="AF18" i="2" s="1"/>
  <c r="AB20" i="2"/>
  <c r="AC19" i="2"/>
  <c r="AE18" i="2" s="1"/>
  <c r="AB19" i="2"/>
  <c r="AB12" i="2"/>
  <c r="AB11" i="2"/>
  <c r="AB10" i="2"/>
  <c r="AB9" i="2"/>
  <c r="AB8" i="2"/>
  <c r="AB7" i="2"/>
  <c r="AB6" i="2"/>
  <c r="T26" i="2"/>
  <c r="T26" i="14" s="1"/>
  <c r="T25" i="2"/>
  <c r="T25" i="14" s="1"/>
  <c r="T24" i="2"/>
  <c r="T24" i="14" s="1"/>
  <c r="T23" i="2"/>
  <c r="T23" i="14" s="1"/>
  <c r="T22" i="2"/>
  <c r="T22" i="14" s="1"/>
  <c r="T21" i="2"/>
  <c r="T21" i="14" s="1"/>
  <c r="S20" i="2"/>
  <c r="T20" i="2" s="1"/>
  <c r="T20" i="14" s="1"/>
  <c r="O26" i="2"/>
  <c r="O26" i="14" s="1"/>
  <c r="O25" i="2"/>
  <c r="O25" i="14" s="1"/>
  <c r="O24" i="2"/>
  <c r="O24" i="14" s="1"/>
  <c r="O23" i="2"/>
  <c r="O23" i="14" s="1"/>
  <c r="O22" i="14"/>
  <c r="O21" i="2"/>
  <c r="O21" i="14" s="1"/>
  <c r="N20" i="2"/>
  <c r="O20" i="2" s="1"/>
  <c r="O20" i="14" s="1"/>
  <c r="AF19" i="2" l="1"/>
  <c r="AG19" i="2"/>
  <c r="AK21" i="2"/>
  <c r="AU24" i="2"/>
  <c r="AT24" i="2"/>
  <c r="AR23" i="2"/>
  <c r="AU22" i="2"/>
  <c r="AR24" i="2"/>
  <c r="AU23" i="2"/>
  <c r="AT25" i="2"/>
  <c r="AT21" i="2"/>
  <c r="AT20" i="2"/>
  <c r="AT22" i="2"/>
  <c r="AU25" i="2"/>
  <c r="AT23" i="2"/>
  <c r="AR25" i="2"/>
  <c r="AK20" i="2"/>
  <c r="T13" i="2"/>
  <c r="T13" i="14" s="1"/>
  <c r="T12" i="2"/>
  <c r="T12" i="14" s="1"/>
  <c r="T11" i="2"/>
  <c r="T11" i="14" s="1"/>
  <c r="T10" i="2"/>
  <c r="T10" i="14" s="1"/>
  <c r="T9" i="2"/>
  <c r="T9" i="14" s="1"/>
  <c r="T8" i="2"/>
  <c r="T8" i="14" s="1"/>
  <c r="T7" i="2"/>
  <c r="T7" i="14" s="1"/>
  <c r="O13" i="2"/>
  <c r="O13" i="14" s="1"/>
  <c r="O12" i="2"/>
  <c r="O12" i="14" s="1"/>
  <c r="O11" i="2"/>
  <c r="O11" i="14" s="1"/>
  <c r="O10" i="2"/>
  <c r="O10" i="14" s="1"/>
  <c r="O9" i="2"/>
  <c r="O9" i="14" s="1"/>
  <c r="O8" i="2"/>
  <c r="O8" i="14" s="1"/>
  <c r="O7" i="2"/>
  <c r="O7" i="14" s="1"/>
  <c r="I13" i="2"/>
  <c r="I13" i="14" s="1"/>
  <c r="I12" i="2"/>
  <c r="I12" i="14" s="1"/>
  <c r="I11" i="2"/>
  <c r="I11" i="14" s="1"/>
  <c r="I10" i="2"/>
  <c r="I10" i="14" s="1"/>
  <c r="I9" i="2"/>
  <c r="I9" i="14" s="1"/>
  <c r="I8" i="2"/>
  <c r="I8" i="14" s="1"/>
  <c r="AS24" i="2" l="1"/>
  <c r="AS25" i="2"/>
  <c r="AS23" i="2"/>
  <c r="AU20" i="2"/>
  <c r="AR21" i="2"/>
  <c r="AU19" i="2"/>
  <c r="AU21" i="2"/>
  <c r="AR19" i="2"/>
  <c r="AT19" i="2"/>
  <c r="AW24" i="2"/>
  <c r="AV24" i="2"/>
  <c r="AR22" i="2"/>
  <c r="AW25" i="2"/>
  <c r="AV23" i="2"/>
  <c r="AW23" i="2"/>
  <c r="AR20" i="2"/>
  <c r="AW22" i="2"/>
  <c r="AV22" i="2"/>
  <c r="AV25" i="2"/>
  <c r="AE7" i="2"/>
  <c r="AF6" i="2" s="1"/>
  <c r="AD7" i="2"/>
  <c r="AG6" i="2" s="1"/>
  <c r="AC12" i="2"/>
  <c r="AP5" i="2" s="1"/>
  <c r="AC11" i="2"/>
  <c r="AO5" i="2" s="1"/>
  <c r="AC10" i="2"/>
  <c r="AL5" i="2" s="1"/>
  <c r="AC9" i="2"/>
  <c r="AJ5" i="2" s="1"/>
  <c r="AC8" i="2"/>
  <c r="AH5" i="2" s="1"/>
  <c r="AC7" i="2"/>
  <c r="AF5" i="2" s="1"/>
  <c r="AC6" i="2"/>
  <c r="AD5" i="2" s="1"/>
  <c r="X19" i="2"/>
  <c r="X274" i="2"/>
  <c r="X246" i="2"/>
  <c r="X218" i="2"/>
  <c r="X48" i="2"/>
  <c r="X78" i="2"/>
  <c r="AS20" i="2" l="1"/>
  <c r="AS22" i="2"/>
  <c r="AW20" i="2"/>
  <c r="AX25" i="2"/>
  <c r="AV21" i="2"/>
  <c r="AS21" i="2"/>
  <c r="AS19" i="2"/>
  <c r="AV20" i="2"/>
  <c r="AW19" i="2"/>
  <c r="AW21" i="2"/>
  <c r="AV19" i="2"/>
  <c r="AN9" i="2"/>
  <c r="AK7" i="2"/>
  <c r="AP10" i="2"/>
  <c r="AJ7" i="2"/>
  <c r="AR12" i="2"/>
  <c r="AN6" i="2"/>
  <c r="AR11" i="2"/>
  <c r="AO9" i="2"/>
  <c r="AM9" i="2"/>
  <c r="AL9" i="2"/>
  <c r="AQ7" i="2"/>
  <c r="AP7" i="2"/>
  <c r="AH6" i="2"/>
  <c r="AQ10" i="2"/>
  <c r="AI6" i="2"/>
  <c r="AX24" i="2"/>
  <c r="AX23" i="2"/>
  <c r="AX22" i="2"/>
  <c r="AT11" i="2"/>
  <c r="AU12" i="2"/>
  <c r="AU11" i="2"/>
  <c r="AT12" i="2"/>
  <c r="AS11" i="2" l="1"/>
  <c r="AS12" i="2"/>
  <c r="AX19" i="2"/>
  <c r="AX21" i="2"/>
  <c r="AX20" i="2"/>
  <c r="AT9" i="2"/>
  <c r="AT8" i="2"/>
  <c r="AR7" i="2"/>
  <c r="AT10" i="2"/>
  <c r="AU7" i="2"/>
  <c r="AT7" i="2"/>
  <c r="AU8" i="2"/>
  <c r="AU10" i="2"/>
  <c r="AR10" i="2"/>
  <c r="AR8" i="2"/>
  <c r="AR6" i="2"/>
  <c r="AR9" i="2"/>
  <c r="AV11" i="2"/>
  <c r="AW11" i="2"/>
  <c r="AW12" i="2"/>
  <c r="AT6" i="2"/>
  <c r="AV12" i="2"/>
  <c r="AU9" i="2"/>
  <c r="AU6" i="2"/>
  <c r="AX12" i="2" l="1"/>
  <c r="AS6" i="2"/>
  <c r="AS10" i="2"/>
  <c r="AS7" i="2"/>
  <c r="AS9" i="2"/>
  <c r="AS8" i="2"/>
  <c r="AW7" i="2"/>
  <c r="AV7" i="2"/>
  <c r="AW8" i="2"/>
  <c r="AV10" i="2"/>
  <c r="AW10" i="2"/>
  <c r="AV8" i="2"/>
  <c r="AX11" i="2"/>
  <c r="AV9" i="2"/>
  <c r="AW9" i="2"/>
  <c r="AW6" i="2"/>
  <c r="AV6" i="2"/>
  <c r="AX10" i="2" l="1"/>
  <c r="AX6" i="2"/>
  <c r="AX8" i="2"/>
  <c r="AX7" i="2"/>
  <c r="AX9" i="2"/>
</calcChain>
</file>

<file path=xl/comments1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2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3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comments4.xml><?xml version="1.0" encoding="utf-8"?>
<comments xmlns="http://schemas.openxmlformats.org/spreadsheetml/2006/main">
  <authors>
    <author>Yoshihiro</author>
  </authors>
  <commentList>
    <comment ref="Y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  <comment ref="Y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Yoshihiro:</t>
        </r>
        <r>
          <rPr>
            <sz val="9"/>
            <color indexed="81"/>
            <rFont val="ＭＳ Ｐゴシック"/>
            <family val="3"/>
            <charset val="128"/>
          </rPr>
          <t xml:space="preserve">
No3～6は一番最後の試合に参加するチームとなります</t>
        </r>
      </text>
    </comment>
  </commentList>
</comments>
</file>

<file path=xl/sharedStrings.xml><?xml version="1.0" encoding="utf-8"?>
<sst xmlns="http://schemas.openxmlformats.org/spreadsheetml/2006/main" count="1748" uniqueCount="322">
  <si>
    <t>会場</t>
    <rPh sb="0" eb="2">
      <t>カイジョウ</t>
    </rPh>
    <phoneticPr fontId="2"/>
  </si>
  <si>
    <t>チーム名</t>
    <rPh sb="3" eb="4">
      <t>メイ</t>
    </rPh>
    <phoneticPr fontId="1"/>
  </si>
  <si>
    <t>試合</t>
    <rPh sb="0" eb="2">
      <t>シアイ</t>
    </rPh>
    <phoneticPr fontId="2"/>
  </si>
  <si>
    <t>チーム名</t>
    <rPh sb="3" eb="4">
      <t>メイ</t>
    </rPh>
    <phoneticPr fontId="2"/>
  </si>
  <si>
    <t>得点</t>
    <rPh sb="0" eb="2">
      <t>トクテン</t>
    </rPh>
    <phoneticPr fontId="2"/>
  </si>
  <si>
    <t>審判</t>
    <rPh sb="0" eb="2">
      <t>シンパン</t>
    </rPh>
    <phoneticPr fontId="2"/>
  </si>
  <si>
    <t>×</t>
  </si>
  <si>
    <t>×</t>
    <phoneticPr fontId="2"/>
  </si>
  <si>
    <t>午前</t>
    <rPh sb="0" eb="2">
      <t>ゴゼン</t>
    </rPh>
    <phoneticPr fontId="1"/>
  </si>
  <si>
    <t>午前</t>
    <rPh sb="0" eb="2">
      <t>ゴゼン</t>
    </rPh>
    <phoneticPr fontId="2"/>
  </si>
  <si>
    <t>対戦表</t>
    <rPh sb="0" eb="2">
      <t>タイセン</t>
    </rPh>
    <rPh sb="2" eb="3">
      <t>ヒョウ</t>
    </rPh>
    <phoneticPr fontId="2"/>
  </si>
  <si>
    <t>対戦チームリスト</t>
    <rPh sb="0" eb="2">
      <t>タイセン</t>
    </rPh>
    <phoneticPr fontId="2"/>
  </si>
  <si>
    <t>Aコート</t>
    <phoneticPr fontId="2"/>
  </si>
  <si>
    <t>Bコート</t>
    <phoneticPr fontId="2"/>
  </si>
  <si>
    <t>No</t>
    <phoneticPr fontId="2"/>
  </si>
  <si>
    <t>午後</t>
    <rPh sb="0" eb="2">
      <t>ゴゴ</t>
    </rPh>
    <phoneticPr fontId="2"/>
  </si>
  <si>
    <t>×</t>
    <phoneticPr fontId="2"/>
  </si>
  <si>
    <t>午前　対戦表</t>
    <rPh sb="0" eb="2">
      <t>ゴゼン</t>
    </rPh>
    <rPh sb="3" eb="5">
      <t>タイセン</t>
    </rPh>
    <rPh sb="5" eb="6">
      <t>ヒョウ</t>
    </rPh>
    <phoneticPr fontId="2"/>
  </si>
  <si>
    <t>午後　対戦表</t>
    <rPh sb="0" eb="2">
      <t>ゴゴ</t>
    </rPh>
    <rPh sb="3" eb="5">
      <t>タイセン</t>
    </rPh>
    <rPh sb="5" eb="6">
      <t>ヒョウ</t>
    </rPh>
    <phoneticPr fontId="2"/>
  </si>
  <si>
    <t>午後</t>
    <rPh sb="0" eb="2">
      <t>ゴゴ</t>
    </rPh>
    <phoneticPr fontId="1"/>
  </si>
  <si>
    <t>得セット</t>
    <rPh sb="0" eb="1">
      <t>トク</t>
    </rPh>
    <phoneticPr fontId="5"/>
  </si>
  <si>
    <t>失セット</t>
    <rPh sb="0" eb="1">
      <t>シツ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</si>
  <si>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</si>
  <si>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</si>
  <si>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率</t>
    <rPh sb="0" eb="1">
      <t>リツ</t>
    </rPh>
    <phoneticPr fontId="5"/>
  </si>
  <si>
    <t>差</t>
    <rPh sb="0" eb="1">
      <t>サ</t>
    </rPh>
    <phoneticPr fontId="1"/>
  </si>
  <si>
    <t>順位</t>
    <rPh sb="0" eb="2">
      <t>ジュンイ</t>
    </rPh>
    <phoneticPr fontId="1"/>
  </si>
  <si>
    <t>No</t>
    <phoneticPr fontId="1"/>
  </si>
  <si>
    <t>No</t>
    <phoneticPr fontId="1"/>
  </si>
  <si>
    <t>　　　　チーム名</t>
    <rPh sb="7" eb="8">
      <t>メイ</t>
    </rPh>
    <phoneticPr fontId="1"/>
  </si>
  <si>
    <t>No</t>
  </si>
  <si>
    <t>午前順位</t>
    <rPh sb="0" eb="2">
      <t>ゴゼン</t>
    </rPh>
    <rPh sb="2" eb="4">
      <t>ジュンイ</t>
    </rPh>
    <phoneticPr fontId="15"/>
  </si>
  <si>
    <t>丸子塩川</t>
    <rPh sb="0" eb="2">
      <t>マルコ</t>
    </rPh>
    <rPh sb="2" eb="4">
      <t>シオカワ</t>
    </rPh>
    <phoneticPr fontId="15"/>
  </si>
  <si>
    <t>湖南</t>
    <rPh sb="0" eb="1">
      <t>コ</t>
    </rPh>
    <rPh sb="1" eb="2">
      <t>ミナミ</t>
    </rPh>
    <phoneticPr fontId="15"/>
  </si>
  <si>
    <t>島立体育館</t>
    <rPh sb="0" eb="1">
      <t>シマ</t>
    </rPh>
    <rPh sb="1" eb="2">
      <t>ダ</t>
    </rPh>
    <rPh sb="2" eb="5">
      <t>タイイクカン</t>
    </rPh>
    <phoneticPr fontId="15"/>
  </si>
  <si>
    <t>芝沢体育館</t>
    <rPh sb="0" eb="1">
      <t>シバ</t>
    </rPh>
    <rPh sb="1" eb="2">
      <t>ザワ</t>
    </rPh>
    <rPh sb="2" eb="5">
      <t>タイイクカン</t>
    </rPh>
    <phoneticPr fontId="15"/>
  </si>
  <si>
    <t>みすず</t>
    <phoneticPr fontId="15"/>
  </si>
  <si>
    <t>島立小学校体育館</t>
    <rPh sb="0" eb="1">
      <t>シマ</t>
    </rPh>
    <rPh sb="1" eb="2">
      <t>ダ</t>
    </rPh>
    <rPh sb="2" eb="5">
      <t>ショウガッコウ</t>
    </rPh>
    <rPh sb="5" eb="8">
      <t>タイイクカン</t>
    </rPh>
    <phoneticPr fontId="15"/>
  </si>
  <si>
    <t>南長野</t>
    <rPh sb="0" eb="1">
      <t>ミナミ</t>
    </rPh>
    <rPh sb="1" eb="3">
      <t>ナガノ</t>
    </rPh>
    <phoneticPr fontId="15"/>
  </si>
  <si>
    <t>臨空体育館</t>
    <rPh sb="0" eb="2">
      <t>リンクウ</t>
    </rPh>
    <rPh sb="2" eb="5">
      <t>タイイクカン</t>
    </rPh>
    <phoneticPr fontId="15"/>
  </si>
  <si>
    <t>塩尻ジュニア</t>
    <rPh sb="0" eb="2">
      <t>シオジリ</t>
    </rPh>
    <phoneticPr fontId="15"/>
  </si>
  <si>
    <t>塚田ＪＳＣ</t>
    <rPh sb="0" eb="2">
      <t>ツカダ</t>
    </rPh>
    <phoneticPr fontId="15"/>
  </si>
  <si>
    <t>小布施スポーツ少年団</t>
    <rPh sb="0" eb="3">
      <t>オブセ</t>
    </rPh>
    <rPh sb="7" eb="10">
      <t>ショウネンダン</t>
    </rPh>
    <phoneticPr fontId="15"/>
  </si>
  <si>
    <t>辰野クラブ</t>
    <rPh sb="0" eb="2">
      <t>タツノ</t>
    </rPh>
    <phoneticPr fontId="15"/>
  </si>
  <si>
    <t>岡谷ジュニア</t>
    <rPh sb="0" eb="2">
      <t>オカヤ</t>
    </rPh>
    <phoneticPr fontId="15"/>
  </si>
  <si>
    <t>本郷体育館</t>
    <rPh sb="0" eb="2">
      <t>ホンゴウ</t>
    </rPh>
    <rPh sb="2" eb="5">
      <t>タイイクカン</t>
    </rPh>
    <phoneticPr fontId="15"/>
  </si>
  <si>
    <t>やまのうち</t>
    <phoneticPr fontId="15"/>
  </si>
  <si>
    <t>竜丘ジュニア</t>
    <rPh sb="0" eb="2">
      <t>タツオカ</t>
    </rPh>
    <phoneticPr fontId="15"/>
  </si>
  <si>
    <t>黒川JVC</t>
    <rPh sb="0" eb="2">
      <t>クロカワ</t>
    </rPh>
    <phoneticPr fontId="15"/>
  </si>
  <si>
    <t>豊科JVC</t>
    <rPh sb="0" eb="2">
      <t>トヨシナ</t>
    </rPh>
    <phoneticPr fontId="15"/>
  </si>
  <si>
    <t>穂高キッズ</t>
    <rPh sb="0" eb="2">
      <t>ホタカ</t>
    </rPh>
    <phoneticPr fontId="15"/>
  </si>
  <si>
    <t>須坂南部</t>
    <rPh sb="0" eb="2">
      <t>スザカ</t>
    </rPh>
    <rPh sb="2" eb="4">
      <t>ナンブ</t>
    </rPh>
    <phoneticPr fontId="15"/>
  </si>
  <si>
    <t>加茂JVC</t>
    <rPh sb="0" eb="2">
      <t>カモ</t>
    </rPh>
    <phoneticPr fontId="15"/>
  </si>
  <si>
    <t>内田体育館</t>
    <rPh sb="0" eb="1">
      <t>ウチ</t>
    </rPh>
    <rPh sb="1" eb="2">
      <t>タ</t>
    </rPh>
    <rPh sb="2" eb="5">
      <t>タイイクカン</t>
    </rPh>
    <phoneticPr fontId="15"/>
  </si>
  <si>
    <t>富岡南VBC</t>
    <rPh sb="0" eb="2">
      <t>トミオカ</t>
    </rPh>
    <rPh sb="2" eb="3">
      <t>ミナミ</t>
    </rPh>
    <phoneticPr fontId="15"/>
  </si>
  <si>
    <t>塩尻パワフルズ</t>
    <rPh sb="0" eb="2">
      <t>シオジリ</t>
    </rPh>
    <phoneticPr fontId="15"/>
  </si>
  <si>
    <t>波田体育館</t>
    <rPh sb="0" eb="2">
      <t>ハタ</t>
    </rPh>
    <rPh sb="2" eb="5">
      <t>タイイクカン</t>
    </rPh>
    <phoneticPr fontId="15"/>
  </si>
  <si>
    <t>塩田VBC</t>
    <rPh sb="0" eb="2">
      <t>シオタ</t>
    </rPh>
    <phoneticPr fontId="15"/>
  </si>
  <si>
    <t>梓川クラブ</t>
    <rPh sb="0" eb="2">
      <t>アズサガワ</t>
    </rPh>
    <phoneticPr fontId="15"/>
  </si>
  <si>
    <t>波田小学校体育館</t>
    <rPh sb="0" eb="2">
      <t>ハタ</t>
    </rPh>
    <rPh sb="2" eb="5">
      <t>ショウガッコウ</t>
    </rPh>
    <rPh sb="5" eb="8">
      <t>タイイクカン</t>
    </rPh>
    <phoneticPr fontId="15"/>
  </si>
  <si>
    <t>中之口JVC</t>
    <rPh sb="0" eb="3">
      <t>ナカノクチ</t>
    </rPh>
    <phoneticPr fontId="15"/>
  </si>
  <si>
    <t>波田レインボー</t>
    <rPh sb="0" eb="2">
      <t>ハタ</t>
    </rPh>
    <phoneticPr fontId="15"/>
  </si>
  <si>
    <t>対戦チーム名</t>
    <rPh sb="0" eb="2">
      <t>タイセン</t>
    </rPh>
    <rPh sb="5" eb="6">
      <t>メイ</t>
    </rPh>
    <phoneticPr fontId="5"/>
  </si>
  <si>
    <t>午前</t>
    <rPh sb="0" eb="2">
      <t>ゴゼン</t>
    </rPh>
    <phoneticPr fontId="15"/>
  </si>
  <si>
    <t>午後</t>
    <rPh sb="0" eb="2">
      <t>ゴゴ</t>
    </rPh>
    <phoneticPr fontId="15"/>
  </si>
  <si>
    <t>午後順位</t>
    <rPh sb="0" eb="2">
      <t>ゴゴ</t>
    </rPh>
    <rPh sb="2" eb="4">
      <t>ジュンイ</t>
    </rPh>
    <phoneticPr fontId="5"/>
  </si>
  <si>
    <t>A1</t>
    <phoneticPr fontId="15"/>
  </si>
  <si>
    <t>A2</t>
    <phoneticPr fontId="15"/>
  </si>
  <si>
    <t>A3</t>
  </si>
  <si>
    <t>A4</t>
  </si>
  <si>
    <t>A5</t>
  </si>
  <si>
    <t>A6</t>
  </si>
  <si>
    <t>A7</t>
  </si>
  <si>
    <t>B2</t>
    <phoneticPr fontId="15"/>
  </si>
  <si>
    <t>B3</t>
    <phoneticPr fontId="15"/>
  </si>
  <si>
    <t>B4</t>
    <phoneticPr fontId="15"/>
  </si>
  <si>
    <t>C7</t>
  </si>
  <si>
    <t>D1</t>
    <phoneticPr fontId="15"/>
  </si>
  <si>
    <t>D2</t>
    <phoneticPr fontId="15"/>
  </si>
  <si>
    <t>D3</t>
  </si>
  <si>
    <t>D4</t>
  </si>
  <si>
    <t>D5</t>
  </si>
  <si>
    <t>D6</t>
  </si>
  <si>
    <t>D7</t>
  </si>
  <si>
    <t>D7</t>
    <phoneticPr fontId="15"/>
  </si>
  <si>
    <t>F1</t>
    <phoneticPr fontId="15"/>
  </si>
  <si>
    <t>F2</t>
    <phoneticPr fontId="15"/>
  </si>
  <si>
    <t>F3</t>
  </si>
  <si>
    <t>F4</t>
  </si>
  <si>
    <t>F5</t>
  </si>
  <si>
    <t>F6</t>
  </si>
  <si>
    <t>F7</t>
  </si>
  <si>
    <t>G2</t>
    <phoneticPr fontId="15"/>
  </si>
  <si>
    <t>G3</t>
  </si>
  <si>
    <t>G4</t>
  </si>
  <si>
    <t>G5</t>
  </si>
  <si>
    <t>G6</t>
  </si>
  <si>
    <t>G7</t>
  </si>
  <si>
    <t>H1</t>
    <phoneticPr fontId="15"/>
  </si>
  <si>
    <t>H2</t>
    <phoneticPr fontId="15"/>
  </si>
  <si>
    <t>H3</t>
  </si>
  <si>
    <t>H4</t>
  </si>
  <si>
    <t>H5</t>
  </si>
  <si>
    <t>H6</t>
  </si>
  <si>
    <t>H7</t>
  </si>
  <si>
    <t>I1</t>
    <phoneticPr fontId="15"/>
  </si>
  <si>
    <t>J1</t>
    <phoneticPr fontId="15"/>
  </si>
  <si>
    <t>J2</t>
    <phoneticPr fontId="15"/>
  </si>
  <si>
    <t>J3</t>
  </si>
  <si>
    <t>J4</t>
  </si>
  <si>
    <t>J5</t>
  </si>
  <si>
    <t>J6</t>
  </si>
  <si>
    <t>J7</t>
  </si>
  <si>
    <t>G6</t>
    <phoneticPr fontId="15"/>
  </si>
  <si>
    <t>I5</t>
    <phoneticPr fontId="15"/>
  </si>
  <si>
    <t>I2</t>
    <phoneticPr fontId="15"/>
  </si>
  <si>
    <t>I3</t>
    <phoneticPr fontId="15"/>
  </si>
  <si>
    <t>I4</t>
    <phoneticPr fontId="15"/>
  </si>
  <si>
    <t>I6</t>
    <phoneticPr fontId="15"/>
  </si>
  <si>
    <t>I7</t>
    <phoneticPr fontId="15"/>
  </si>
  <si>
    <t>J7</t>
    <phoneticPr fontId="15"/>
  </si>
  <si>
    <t>９月3日　対戦表</t>
    <phoneticPr fontId="1"/>
  </si>
  <si>
    <t>第１5回松本錬成会</t>
    <phoneticPr fontId="1"/>
  </si>
  <si>
    <t>No</t>
    <phoneticPr fontId="2"/>
  </si>
  <si>
    <t>No</t>
    <phoneticPr fontId="5"/>
  </si>
  <si>
    <t>潟東ＪＶＣ</t>
    <rPh sb="0" eb="1">
      <t>ガタ</t>
    </rPh>
    <rPh sb="1" eb="2">
      <t>ヒガシ</t>
    </rPh>
    <phoneticPr fontId="15"/>
  </si>
  <si>
    <t>戸倉</t>
    <rPh sb="0" eb="2">
      <t>トグラ</t>
    </rPh>
    <phoneticPr fontId="15"/>
  </si>
  <si>
    <t>　</t>
    <phoneticPr fontId="15"/>
  </si>
  <si>
    <t>I7</t>
    <phoneticPr fontId="15"/>
  </si>
  <si>
    <t>美穂あなん</t>
    <rPh sb="0" eb="2">
      <t>ミホ</t>
    </rPh>
    <phoneticPr fontId="15"/>
  </si>
  <si>
    <t>七二会</t>
    <rPh sb="0" eb="1">
      <t>ナナ</t>
    </rPh>
    <rPh sb="1" eb="2">
      <t>ニ</t>
    </rPh>
    <rPh sb="2" eb="3">
      <t>カイ</t>
    </rPh>
    <phoneticPr fontId="15"/>
  </si>
  <si>
    <t>芳川体育館</t>
    <rPh sb="0" eb="2">
      <t>ヨシカワ</t>
    </rPh>
    <rPh sb="2" eb="5">
      <t>タイイクカン</t>
    </rPh>
    <phoneticPr fontId="15"/>
  </si>
  <si>
    <t>男子</t>
    <rPh sb="0" eb="2">
      <t>ダンシ</t>
    </rPh>
    <phoneticPr fontId="15"/>
  </si>
  <si>
    <t>Ｋ２</t>
  </si>
  <si>
    <t>Ｋ３</t>
  </si>
  <si>
    <t>Ｋ４</t>
  </si>
  <si>
    <t>Ｋ５</t>
  </si>
  <si>
    <t>Ｋ６</t>
  </si>
  <si>
    <t>Ｋ７</t>
  </si>
  <si>
    <t>Ｌ１</t>
    <phoneticPr fontId="15"/>
  </si>
  <si>
    <t>Ｌ２</t>
  </si>
  <si>
    <t>Ｌ３</t>
  </si>
  <si>
    <t>Ｌ４</t>
  </si>
  <si>
    <t>Ｌ５</t>
  </si>
  <si>
    <t>Ｌ６</t>
  </si>
  <si>
    <t>Ｌ７</t>
  </si>
  <si>
    <t>Ｍ１</t>
    <phoneticPr fontId="15"/>
  </si>
  <si>
    <t>Ｍ２</t>
  </si>
  <si>
    <t>Ｍ３</t>
  </si>
  <si>
    <t>Ｍ４</t>
  </si>
  <si>
    <t>Ｍ５</t>
  </si>
  <si>
    <t>Ｍ６</t>
  </si>
  <si>
    <t>Ｍ７</t>
  </si>
  <si>
    <t>Ｎ１</t>
    <phoneticPr fontId="15"/>
  </si>
  <si>
    <t>Ｎ２</t>
  </si>
  <si>
    <t>Ｎ３</t>
  </si>
  <si>
    <t>Ｎ４</t>
  </si>
  <si>
    <t>Ｎ５</t>
  </si>
  <si>
    <t>Ｎ６</t>
  </si>
  <si>
    <t>Ｎ７</t>
  </si>
  <si>
    <t>Ｋ１</t>
    <phoneticPr fontId="15"/>
  </si>
  <si>
    <t>若穂ジュニアバレーボールクラブ</t>
    <rPh sb="0" eb="2">
      <t>ワカホ</t>
    </rPh>
    <phoneticPr fontId="15"/>
  </si>
  <si>
    <t>田富バレーボールスポーツ少年団</t>
    <rPh sb="0" eb="2">
      <t>タトミ</t>
    </rPh>
    <rPh sb="12" eb="15">
      <t>ショウネンダン</t>
    </rPh>
    <phoneticPr fontId="15"/>
  </si>
  <si>
    <t>小田原チーターズ</t>
    <rPh sb="0" eb="3">
      <t>オダワラ</t>
    </rPh>
    <phoneticPr fontId="15"/>
  </si>
  <si>
    <t>池田クラブ</t>
    <rPh sb="0" eb="2">
      <t>イケダ</t>
    </rPh>
    <phoneticPr fontId="15"/>
  </si>
  <si>
    <t>茅野クラブ</t>
    <rPh sb="0" eb="2">
      <t>チノ</t>
    </rPh>
    <phoneticPr fontId="15"/>
  </si>
  <si>
    <t>Ｋ８</t>
  </si>
  <si>
    <t>松本ファイターズ</t>
    <rPh sb="0" eb="2">
      <t>マツモト</t>
    </rPh>
    <phoneticPr fontId="15"/>
  </si>
  <si>
    <t>ウルトラヴィクトリーズ</t>
    <phoneticPr fontId="15"/>
  </si>
  <si>
    <t>鳴東ＶＢＣ</t>
    <rPh sb="0" eb="1">
      <t>ナ</t>
    </rPh>
    <rPh sb="1" eb="2">
      <t>ヒガシ</t>
    </rPh>
    <phoneticPr fontId="15"/>
  </si>
  <si>
    <t>南部体育館</t>
    <rPh sb="0" eb="2">
      <t>ナンブ</t>
    </rPh>
    <rPh sb="2" eb="5">
      <t>タイイクカン</t>
    </rPh>
    <phoneticPr fontId="15"/>
  </si>
  <si>
    <t>小松クラブ</t>
    <rPh sb="0" eb="2">
      <t>コマツ</t>
    </rPh>
    <phoneticPr fontId="15"/>
  </si>
  <si>
    <t>藤岡未来</t>
    <rPh sb="0" eb="2">
      <t>フジオカ</t>
    </rPh>
    <rPh sb="2" eb="4">
      <t>ミライ</t>
    </rPh>
    <phoneticPr fontId="15"/>
  </si>
  <si>
    <t>Ｌ８</t>
  </si>
  <si>
    <t>松本ヴェガフェニックス</t>
    <rPh sb="0" eb="2">
      <t>マツモト</t>
    </rPh>
    <phoneticPr fontId="15"/>
  </si>
  <si>
    <t>小井川ロケッツ</t>
    <rPh sb="0" eb="3">
      <t>コイカワ</t>
    </rPh>
    <phoneticPr fontId="15"/>
  </si>
  <si>
    <t>伊賀良ガッシュベルズ</t>
    <rPh sb="0" eb="1">
      <t>イ</t>
    </rPh>
    <rPh sb="1" eb="2">
      <t>ガ</t>
    </rPh>
    <rPh sb="2" eb="3">
      <t>ヨ</t>
    </rPh>
    <phoneticPr fontId="15"/>
  </si>
  <si>
    <t>三郷クラブ</t>
    <rPh sb="0" eb="2">
      <t>ミサト</t>
    </rPh>
    <phoneticPr fontId="15"/>
  </si>
  <si>
    <t>梓川体育館</t>
    <rPh sb="0" eb="2">
      <t>アズサガワ</t>
    </rPh>
    <rPh sb="2" eb="5">
      <t>タイイクカン</t>
    </rPh>
    <phoneticPr fontId="15"/>
  </si>
  <si>
    <t>松尾クラブＺＥＡＬ</t>
    <rPh sb="0" eb="2">
      <t>マツオ</t>
    </rPh>
    <phoneticPr fontId="15"/>
  </si>
  <si>
    <t>Ｍ８</t>
  </si>
  <si>
    <t>伊那谷Ｖ-Ｋｉｄｓ</t>
    <rPh sb="0" eb="3">
      <t>イナダニ</t>
    </rPh>
    <phoneticPr fontId="15"/>
  </si>
  <si>
    <t>福光東部ジュニアバレーボール教室</t>
    <rPh sb="0" eb="1">
      <t>フク</t>
    </rPh>
    <rPh sb="1" eb="2">
      <t>ヒカリ</t>
    </rPh>
    <rPh sb="2" eb="3">
      <t>ヒガシ</t>
    </rPh>
    <rPh sb="3" eb="4">
      <t>ブ</t>
    </rPh>
    <rPh sb="14" eb="16">
      <t>キョウシツ</t>
    </rPh>
    <phoneticPr fontId="15"/>
  </si>
  <si>
    <t>島内体育館</t>
    <rPh sb="0" eb="2">
      <t>シマウチ</t>
    </rPh>
    <rPh sb="2" eb="5">
      <t>タイイクカン</t>
    </rPh>
    <phoneticPr fontId="15"/>
  </si>
  <si>
    <t>Ｎ８</t>
  </si>
  <si>
    <t>みのわアタッカーズ</t>
    <phoneticPr fontId="15"/>
  </si>
  <si>
    <t>×</t>
    <phoneticPr fontId="2"/>
  </si>
  <si>
    <t>No</t>
    <phoneticPr fontId="1"/>
  </si>
  <si>
    <t>第１５回　松本錬成会（９月４日）会場</t>
    <rPh sb="0" eb="1">
      <t>ダイ</t>
    </rPh>
    <rPh sb="3" eb="4">
      <t>カイ</t>
    </rPh>
    <rPh sb="5" eb="7">
      <t>マツモト</t>
    </rPh>
    <rPh sb="7" eb="10">
      <t>レンセイカイ</t>
    </rPh>
    <rPh sb="12" eb="13">
      <t>ガツ</t>
    </rPh>
    <rPh sb="14" eb="15">
      <t>ヒ</t>
    </rPh>
    <rPh sb="16" eb="18">
      <t>カイジョウ</t>
    </rPh>
    <phoneticPr fontId="15"/>
  </si>
  <si>
    <t>こだまジュニアクラブ</t>
    <phoneticPr fontId="15"/>
  </si>
  <si>
    <t>安曇野松川</t>
    <rPh sb="0" eb="3">
      <t>アズミノ</t>
    </rPh>
    <rPh sb="3" eb="5">
      <t>マツカワ</t>
    </rPh>
    <phoneticPr fontId="15"/>
  </si>
  <si>
    <t>B2</t>
    <phoneticPr fontId="15"/>
  </si>
  <si>
    <t>B3</t>
    <phoneticPr fontId="15"/>
  </si>
  <si>
    <t>B5</t>
    <phoneticPr fontId="15"/>
  </si>
  <si>
    <t>A5</t>
    <phoneticPr fontId="15"/>
  </si>
  <si>
    <t>A6</t>
    <phoneticPr fontId="15"/>
  </si>
  <si>
    <t>A7</t>
    <phoneticPr fontId="15"/>
  </si>
  <si>
    <t>A2</t>
    <phoneticPr fontId="15"/>
  </si>
  <si>
    <t>A1</t>
    <phoneticPr fontId="15"/>
  </si>
  <si>
    <t>A4</t>
    <phoneticPr fontId="15"/>
  </si>
  <si>
    <t>A3</t>
    <phoneticPr fontId="15"/>
  </si>
  <si>
    <t>B1</t>
    <phoneticPr fontId="15"/>
  </si>
  <si>
    <t>B6</t>
    <phoneticPr fontId="15"/>
  </si>
  <si>
    <t>B1</t>
    <phoneticPr fontId="15"/>
  </si>
  <si>
    <t>B4</t>
    <phoneticPr fontId="15"/>
  </si>
  <si>
    <t>B5</t>
    <phoneticPr fontId="15"/>
  </si>
  <si>
    <t>B6</t>
    <phoneticPr fontId="15"/>
  </si>
  <si>
    <t>B7</t>
    <phoneticPr fontId="15"/>
  </si>
  <si>
    <t>C2</t>
    <phoneticPr fontId="15"/>
  </si>
  <si>
    <t>C3</t>
    <phoneticPr fontId="15"/>
  </si>
  <si>
    <t>山形JVC</t>
    <rPh sb="0" eb="2">
      <t>ヤマガタ</t>
    </rPh>
    <phoneticPr fontId="15"/>
  </si>
  <si>
    <t>C1</t>
    <phoneticPr fontId="15"/>
  </si>
  <si>
    <t>C2</t>
    <phoneticPr fontId="15"/>
  </si>
  <si>
    <t>C3</t>
    <phoneticPr fontId="15"/>
  </si>
  <si>
    <t>C4</t>
    <phoneticPr fontId="15"/>
  </si>
  <si>
    <t>C5</t>
    <phoneticPr fontId="15"/>
  </si>
  <si>
    <t>C6</t>
    <phoneticPr fontId="15"/>
  </si>
  <si>
    <t>みらくる</t>
    <phoneticPr fontId="15"/>
  </si>
  <si>
    <t>D5</t>
    <phoneticPr fontId="15"/>
  </si>
  <si>
    <t>D4</t>
    <phoneticPr fontId="15"/>
  </si>
  <si>
    <t>D1</t>
    <phoneticPr fontId="15"/>
  </si>
  <si>
    <t>C6</t>
    <phoneticPr fontId="15"/>
  </si>
  <si>
    <t>D3</t>
    <phoneticPr fontId="15"/>
  </si>
  <si>
    <t>C4</t>
    <phoneticPr fontId="15"/>
  </si>
  <si>
    <t>C5</t>
    <phoneticPr fontId="15"/>
  </si>
  <si>
    <t>D6</t>
    <phoneticPr fontId="15"/>
  </si>
  <si>
    <t>里山辺体育館</t>
    <rPh sb="0" eb="3">
      <t>サトヤマベ</t>
    </rPh>
    <rPh sb="3" eb="6">
      <t>タイイクカン</t>
    </rPh>
    <phoneticPr fontId="15"/>
  </si>
  <si>
    <t>レッドマーズ</t>
    <phoneticPr fontId="15"/>
  </si>
  <si>
    <t>E1</t>
    <phoneticPr fontId="15"/>
  </si>
  <si>
    <t>E2</t>
    <phoneticPr fontId="15"/>
  </si>
  <si>
    <t>E3</t>
    <phoneticPr fontId="15"/>
  </si>
  <si>
    <t>E4</t>
    <phoneticPr fontId="15"/>
  </si>
  <si>
    <t>E5</t>
    <phoneticPr fontId="15"/>
  </si>
  <si>
    <t>E6</t>
    <phoneticPr fontId="15"/>
  </si>
  <si>
    <t>E7</t>
    <phoneticPr fontId="15"/>
  </si>
  <si>
    <t>E3</t>
    <phoneticPr fontId="15"/>
  </si>
  <si>
    <t>E5</t>
    <phoneticPr fontId="15"/>
  </si>
  <si>
    <t>F4</t>
    <phoneticPr fontId="15"/>
  </si>
  <si>
    <t>F3</t>
    <phoneticPr fontId="15"/>
  </si>
  <si>
    <t>F1</t>
    <phoneticPr fontId="15"/>
  </si>
  <si>
    <t>E7</t>
    <phoneticPr fontId="15"/>
  </si>
  <si>
    <t>F2</t>
    <phoneticPr fontId="15"/>
  </si>
  <si>
    <t>F5</t>
    <phoneticPr fontId="15"/>
  </si>
  <si>
    <t>E2</t>
    <phoneticPr fontId="15"/>
  </si>
  <si>
    <t>E6</t>
    <phoneticPr fontId="15"/>
  </si>
  <si>
    <t>E4</t>
    <phoneticPr fontId="15"/>
  </si>
  <si>
    <t>E1</t>
    <phoneticPr fontId="15"/>
  </si>
  <si>
    <t>F6</t>
    <phoneticPr fontId="15"/>
  </si>
  <si>
    <t>G1</t>
  </si>
  <si>
    <t>明善小体育館</t>
    <rPh sb="0" eb="2">
      <t>メイゼン</t>
    </rPh>
    <rPh sb="2" eb="3">
      <t>ショウ</t>
    </rPh>
    <rPh sb="3" eb="6">
      <t>タイイクカン</t>
    </rPh>
    <phoneticPr fontId="15"/>
  </si>
  <si>
    <t>G5</t>
    <phoneticPr fontId="15"/>
  </si>
  <si>
    <t>H1</t>
    <phoneticPr fontId="15"/>
  </si>
  <si>
    <t>H3</t>
    <phoneticPr fontId="15"/>
  </si>
  <si>
    <t>H2</t>
    <phoneticPr fontId="15"/>
  </si>
  <si>
    <t>G7</t>
    <phoneticPr fontId="15"/>
  </si>
  <si>
    <t>H5</t>
    <phoneticPr fontId="15"/>
  </si>
  <si>
    <t>H4</t>
    <phoneticPr fontId="15"/>
  </si>
  <si>
    <t>G1</t>
    <phoneticPr fontId="15"/>
  </si>
  <si>
    <t>G2</t>
    <phoneticPr fontId="15"/>
  </si>
  <si>
    <t>G4</t>
    <phoneticPr fontId="15"/>
  </si>
  <si>
    <t>G3</t>
    <phoneticPr fontId="15"/>
  </si>
  <si>
    <t>H6</t>
    <phoneticPr fontId="15"/>
  </si>
  <si>
    <t>なかがわ</t>
    <phoneticPr fontId="15"/>
  </si>
  <si>
    <t>たつえクラブ</t>
    <phoneticPr fontId="15"/>
  </si>
  <si>
    <t>堀金Wish</t>
    <rPh sb="0" eb="2">
      <t>ホリガネ</t>
    </rPh>
    <phoneticPr fontId="15"/>
  </si>
  <si>
    <t>J3</t>
    <phoneticPr fontId="15"/>
  </si>
  <si>
    <t>J4</t>
    <phoneticPr fontId="15"/>
  </si>
  <si>
    <t>J5</t>
    <phoneticPr fontId="15"/>
  </si>
  <si>
    <t>I5</t>
    <phoneticPr fontId="15"/>
  </si>
  <si>
    <t>I3</t>
    <phoneticPr fontId="15"/>
  </si>
  <si>
    <t>I6</t>
    <phoneticPr fontId="15"/>
  </si>
  <si>
    <t>I4</t>
    <phoneticPr fontId="15"/>
  </si>
  <si>
    <t>I1</t>
    <phoneticPr fontId="15"/>
  </si>
  <si>
    <t>I2</t>
    <phoneticPr fontId="15"/>
  </si>
  <si>
    <t>J6</t>
    <phoneticPr fontId="15"/>
  </si>
  <si>
    <t>J1</t>
    <phoneticPr fontId="15"/>
  </si>
  <si>
    <t>J2</t>
    <phoneticPr fontId="15"/>
  </si>
  <si>
    <t>Hettarts ＦＶＣ</t>
    <phoneticPr fontId="15"/>
  </si>
  <si>
    <t>　</t>
    <phoneticPr fontId="15"/>
  </si>
  <si>
    <t>９月４日　対戦表</t>
    <phoneticPr fontId="1"/>
  </si>
  <si>
    <t>第１5回　松本錬成会</t>
    <phoneticPr fontId="1"/>
  </si>
  <si>
    <t>ソレイユ</t>
    <phoneticPr fontId="15"/>
  </si>
  <si>
    <t>×</t>
    <phoneticPr fontId="1"/>
  </si>
  <si>
    <t>C1</t>
    <phoneticPr fontId="15"/>
  </si>
  <si>
    <t>D2</t>
    <phoneticPr fontId="15"/>
  </si>
  <si>
    <t xml:space="preserve"> </t>
    <phoneticPr fontId="1"/>
  </si>
  <si>
    <t>A-7 　B-7  対戦してません</t>
    <rPh sb="10" eb="12">
      <t>タイセン</t>
    </rPh>
    <phoneticPr fontId="1"/>
  </si>
  <si>
    <t>ー</t>
    <phoneticPr fontId="1"/>
  </si>
  <si>
    <t>～</t>
    <phoneticPr fontId="1"/>
  </si>
  <si>
    <t>鎌田</t>
    <rPh sb="0" eb="2">
      <t>カマタ</t>
    </rPh>
    <phoneticPr fontId="15"/>
  </si>
  <si>
    <t>小布施</t>
    <rPh sb="0" eb="3">
      <t>オブセ</t>
    </rPh>
    <phoneticPr fontId="15"/>
  </si>
  <si>
    <t>黒部</t>
    <rPh sb="0" eb="2">
      <t>クロベ</t>
    </rPh>
    <phoneticPr fontId="15"/>
  </si>
  <si>
    <t>長地</t>
    <rPh sb="0" eb="2">
      <t>オサチ</t>
    </rPh>
    <phoneticPr fontId="15"/>
  </si>
  <si>
    <t>ヴィガ</t>
    <phoneticPr fontId="15"/>
  </si>
  <si>
    <t>明科</t>
    <rPh sb="0" eb="2">
      <t>アカシナ</t>
    </rPh>
    <phoneticPr fontId="15"/>
  </si>
  <si>
    <t>川中島</t>
    <rPh sb="0" eb="3">
      <t>カワナカジマ</t>
    </rPh>
    <phoneticPr fontId="15"/>
  </si>
  <si>
    <t>白馬スノー</t>
    <rPh sb="0" eb="2">
      <t>ハクバ</t>
    </rPh>
    <phoneticPr fontId="15"/>
  </si>
  <si>
    <t>かじの葉</t>
    <rPh sb="3" eb="4">
      <t>ハ</t>
    </rPh>
    <phoneticPr fontId="15"/>
  </si>
  <si>
    <t>小井川</t>
    <rPh sb="0" eb="3">
      <t>オイカワ</t>
    </rPh>
    <phoneticPr fontId="15"/>
  </si>
  <si>
    <t>コンセルヴァ</t>
    <phoneticPr fontId="15"/>
  </si>
  <si>
    <t>玉諸</t>
    <rPh sb="0" eb="1">
      <t>タマ</t>
    </rPh>
    <rPh sb="1" eb="2">
      <t>モロ</t>
    </rPh>
    <phoneticPr fontId="15"/>
  </si>
  <si>
    <t>高山</t>
    <rPh sb="0" eb="2">
      <t>タカヤマ</t>
    </rPh>
    <phoneticPr fontId="15"/>
  </si>
  <si>
    <t>辰野</t>
    <rPh sb="0" eb="2">
      <t>タツノ</t>
    </rPh>
    <phoneticPr fontId="15"/>
  </si>
  <si>
    <t>富士見</t>
    <rPh sb="0" eb="3">
      <t>フジミ</t>
    </rPh>
    <phoneticPr fontId="15"/>
  </si>
  <si>
    <t>貢川</t>
    <rPh sb="0" eb="2">
      <t>ミツグカワ</t>
    </rPh>
    <phoneticPr fontId="15"/>
  </si>
  <si>
    <t>清水</t>
    <rPh sb="0" eb="2">
      <t>シミズ</t>
    </rPh>
    <phoneticPr fontId="15"/>
  </si>
  <si>
    <t>八潮</t>
    <rPh sb="0" eb="2">
      <t>ヤシオ</t>
    </rPh>
    <phoneticPr fontId="15"/>
  </si>
  <si>
    <t>松川町</t>
    <rPh sb="0" eb="2">
      <t>マツカワ</t>
    </rPh>
    <rPh sb="2" eb="3">
      <t>マチ</t>
    </rPh>
    <phoneticPr fontId="15"/>
  </si>
  <si>
    <t>喬木</t>
    <rPh sb="0" eb="2">
      <t>タカギ</t>
    </rPh>
    <phoneticPr fontId="15"/>
  </si>
  <si>
    <t>湯之谷</t>
    <rPh sb="0" eb="3">
      <t>ユノタニ</t>
    </rPh>
    <phoneticPr fontId="15"/>
  </si>
  <si>
    <t>鼎</t>
    <rPh sb="0" eb="1">
      <t>アガタ</t>
    </rPh>
    <phoneticPr fontId="15"/>
  </si>
  <si>
    <t>伊賀良</t>
    <rPh sb="0" eb="3">
      <t>イガラ</t>
    </rPh>
    <phoneticPr fontId="15"/>
  </si>
  <si>
    <t>田尻</t>
    <rPh sb="0" eb="2">
      <t>タジリ</t>
    </rPh>
    <phoneticPr fontId="15"/>
  </si>
  <si>
    <t>松本ブルー</t>
    <rPh sb="0" eb="2">
      <t>マツモト</t>
    </rPh>
    <phoneticPr fontId="15"/>
  </si>
  <si>
    <t>高陵</t>
    <rPh sb="0" eb="2">
      <t>コウリョウ</t>
    </rPh>
    <phoneticPr fontId="15"/>
  </si>
  <si>
    <t>駒ヶ根</t>
    <rPh sb="0" eb="3">
      <t>コマガネ</t>
    </rPh>
    <phoneticPr fontId="15"/>
  </si>
  <si>
    <t>岡谷</t>
    <rPh sb="0" eb="2">
      <t>オカヤ</t>
    </rPh>
    <phoneticPr fontId="15"/>
  </si>
  <si>
    <t>松尾</t>
    <rPh sb="0" eb="2">
      <t>マツオ</t>
    </rPh>
    <phoneticPr fontId="15"/>
  </si>
  <si>
    <t>塩尻パ</t>
    <rPh sb="0" eb="2">
      <t>シオジリ</t>
    </rPh>
    <phoneticPr fontId="15"/>
  </si>
  <si>
    <t>城南</t>
    <rPh sb="0" eb="2">
      <t>ジョウナン</t>
    </rPh>
    <phoneticPr fontId="15"/>
  </si>
  <si>
    <t>洗馬</t>
    <rPh sb="0" eb="2">
      <t>セバ</t>
    </rPh>
    <phoneticPr fontId="15"/>
  </si>
  <si>
    <t>阿智</t>
    <rPh sb="0" eb="2">
      <t>アチ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</si>
</sst>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color theme="1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sz val="6"/>
      <name val="Arial Unicode MS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14"/>
      <color theme="1"/>
      <name val="Arial Unicode MS"/>
      <family val="3"/>
      <charset val="128"/>
    </font>
    <font>
      <sz val="20"/>
      <color theme="1"/>
      <name val="Arial Unicode MS"/>
      <family val="3"/>
      <charset val="128"/>
    </font>
    <font>
      <sz val="11"/>
      <name val="Arial Unicode MS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6"/>
      <color theme="1"/>
      <name val="Arial Unicode MS"/>
      <family val="3"/>
      <charset val="128"/>
    </font>
    <font>
      <b/>
      <sz val="16"/>
      <color rgb="FFFF0000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color theme="1"/>
      <name val="Arial Unicode MS"/>
      <family val="3"/>
      <charset val="128"/>
    </font>
    <font>
      <sz val="16"/>
      <name val="Arial Unicode MS"/>
      <family val="3"/>
      <charset val="128"/>
    </font>
    <font>
      <b/>
      <sz val="16"/>
      <color rgb="FFFF0000"/>
      <name val="Arial Unicode MS"/>
      <family val="3"/>
      <charset val="128"/>
    </font>
    <font>
      <b/>
      <sz val="16"/>
      <name val="Arial Unicode MS"/>
      <family val="3"/>
      <charset val="128"/>
    </font>
    <font>
      <sz val="16"/>
      <color rgb="FFFF0000"/>
      <name val="Arial Unicode MS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66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CCFF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 style="thick">
        <color theme="3" tint="-0.499984740745262"/>
      </top>
      <bottom/>
      <diagonal/>
    </border>
    <border>
      <left/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3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3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/>
      <right/>
      <top style="thick">
        <color theme="3" tint="-0.499984740745262"/>
      </top>
      <bottom style="thin">
        <color indexed="64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/>
      <bottom/>
      <diagonal/>
    </border>
    <border>
      <left/>
      <right style="thick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3" tint="-0.499984740745262"/>
      </left>
      <right style="medium">
        <color indexed="64"/>
      </right>
      <top/>
      <bottom style="medium">
        <color indexed="64"/>
      </bottom>
      <diagonal/>
    </border>
    <border>
      <left style="thick">
        <color theme="3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 tint="-0.499984740745262"/>
      </bottom>
      <diagonal/>
    </border>
    <border>
      <left style="thin">
        <color indexed="64"/>
      </left>
      <right/>
      <top style="thick">
        <color theme="3" tint="-0.499984740745262"/>
      </top>
      <bottom style="thin">
        <color indexed="64"/>
      </bottom>
      <diagonal/>
    </border>
    <border>
      <left/>
      <right style="thick">
        <color theme="3" tint="-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theme="3" tint="-0.499984740745262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</cellStyleXfs>
  <cellXfs count="649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5" borderId="0" xfId="1" applyFont="1" applyAlignment="1">
      <alignment vertical="center" shrinkToFit="1"/>
    </xf>
    <xf numFmtId="0" fontId="13" fillId="5" borderId="0" xfId="1" applyFont="1" applyBorder="1" applyAlignment="1">
      <alignment horizontal="center" vertical="center"/>
    </xf>
    <xf numFmtId="0" fontId="13" fillId="5" borderId="0" xfId="1" applyFont="1" applyBorder="1" applyAlignment="1">
      <alignment vertical="center"/>
    </xf>
    <xf numFmtId="0" fontId="13" fillId="5" borderId="0" xfId="1" applyFont="1">
      <alignment vertical="center"/>
    </xf>
    <xf numFmtId="0" fontId="13" fillId="5" borderId="1" xfId="1" applyFont="1" applyBorder="1" applyAlignment="1">
      <alignment horizontal="center" vertical="center"/>
    </xf>
    <xf numFmtId="0" fontId="13" fillId="5" borderId="2" xfId="1" applyFont="1" applyBorder="1" applyAlignment="1">
      <alignment horizontal="center" vertical="center"/>
    </xf>
    <xf numFmtId="0" fontId="13" fillId="5" borderId="3" xfId="1" applyFont="1" applyBorder="1" applyAlignment="1">
      <alignment horizontal="center" vertical="center"/>
    </xf>
    <xf numFmtId="0" fontId="13" fillId="5" borderId="13" xfId="1" applyFont="1" applyBorder="1" applyAlignment="1">
      <alignment horizontal="center" vertical="center"/>
    </xf>
    <xf numFmtId="0" fontId="13" fillId="5" borderId="12" xfId="1" applyFont="1" applyBorder="1" applyAlignment="1">
      <alignment horizontal="center" vertical="center"/>
    </xf>
    <xf numFmtId="0" fontId="13" fillId="5" borderId="26" xfId="1" applyFont="1" applyBorder="1" applyAlignment="1">
      <alignment horizontal="center" vertical="center"/>
    </xf>
    <xf numFmtId="0" fontId="13" fillId="5" borderId="21" xfId="1" applyFont="1" applyBorder="1" applyAlignment="1">
      <alignment horizontal="center" vertical="center" shrinkToFit="1"/>
    </xf>
    <xf numFmtId="0" fontId="13" fillId="5" borderId="12" xfId="1" applyFont="1" applyBorder="1" applyAlignment="1">
      <alignment horizontal="center" vertical="center" shrinkToFit="1"/>
    </xf>
    <xf numFmtId="0" fontId="13" fillId="5" borderId="11" xfId="1" applyFont="1" applyBorder="1" applyAlignment="1">
      <alignment horizontal="center" vertical="center"/>
    </xf>
    <xf numFmtId="0" fontId="13" fillId="5" borderId="20" xfId="1" applyFont="1" applyBorder="1" applyAlignment="1">
      <alignment horizontal="center" vertical="center"/>
    </xf>
    <xf numFmtId="0" fontId="13" fillId="5" borderId="30" xfId="1" applyFont="1" applyBorder="1" applyAlignment="1">
      <alignment horizontal="center" vertical="center"/>
    </xf>
    <xf numFmtId="0" fontId="13" fillId="5" borderId="31" xfId="1" applyFont="1" applyBorder="1" applyAlignment="1">
      <alignment horizontal="center" vertical="center"/>
    </xf>
    <xf numFmtId="0" fontId="13" fillId="5" borderId="32" xfId="1" applyFont="1" applyBorder="1" applyAlignment="1">
      <alignment horizontal="center" vertical="center"/>
    </xf>
    <xf numFmtId="0" fontId="13" fillId="5" borderId="27" xfId="1" applyFont="1" applyBorder="1" applyAlignment="1">
      <alignment horizontal="center" vertical="center"/>
    </xf>
    <xf numFmtId="0" fontId="13" fillId="5" borderId="12" xfId="1" applyFont="1" applyBorder="1" applyAlignment="1">
      <alignment vertical="center" shrinkToFit="1"/>
    </xf>
    <xf numFmtId="0" fontId="13" fillId="5" borderId="21" xfId="1" applyFont="1" applyBorder="1" applyAlignment="1">
      <alignment vertical="center" shrinkToFit="1"/>
    </xf>
    <xf numFmtId="0" fontId="13" fillId="5" borderId="23" xfId="1" applyFont="1" applyBorder="1" applyAlignment="1">
      <alignment horizontal="center" vertical="center"/>
    </xf>
    <xf numFmtId="0" fontId="13" fillId="5" borderId="24" xfId="1" applyFont="1" applyBorder="1" applyAlignment="1">
      <alignment horizontal="center" vertical="center"/>
    </xf>
    <xf numFmtId="0" fontId="13" fillId="5" borderId="25" xfId="1" applyFont="1" applyBorder="1" applyAlignment="1">
      <alignment horizontal="center" vertical="center"/>
    </xf>
    <xf numFmtId="0" fontId="13" fillId="5" borderId="3" xfId="1" applyFont="1" applyBorder="1" applyAlignment="1">
      <alignment horizontal="center" vertical="center" shrinkToFit="1"/>
    </xf>
    <xf numFmtId="0" fontId="13" fillId="5" borderId="40" xfId="1" applyFont="1" applyBorder="1" applyAlignment="1">
      <alignment horizontal="center" vertical="center"/>
    </xf>
    <xf numFmtId="0" fontId="13" fillId="5" borderId="0" xfId="1" applyFont="1" applyBorder="1" applyAlignment="1">
      <alignment horizontal="center" vertical="center" textRotation="255"/>
    </xf>
    <xf numFmtId="0" fontId="13" fillId="5" borderId="0" xfId="1" applyFont="1" applyBorder="1" applyAlignment="1">
      <alignment horizontal="left" vertical="center"/>
    </xf>
    <xf numFmtId="0" fontId="13" fillId="5" borderId="0" xfId="1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46" xfId="0" applyBorder="1">
      <alignment vertical="center"/>
    </xf>
    <xf numFmtId="0" fontId="16" fillId="0" borderId="0" xfId="0" applyFont="1">
      <alignment vertical="center"/>
    </xf>
    <xf numFmtId="0" fontId="18" fillId="0" borderId="0" xfId="3" applyFont="1" applyBorder="1">
      <alignment vertical="center"/>
    </xf>
    <xf numFmtId="0" fontId="19" fillId="0" borderId="76" xfId="0" applyFont="1" applyBorder="1">
      <alignment vertical="center"/>
    </xf>
    <xf numFmtId="0" fontId="18" fillId="0" borderId="33" xfId="3" applyFont="1" applyFill="1" applyBorder="1" applyAlignment="1">
      <alignment horizontal="center" vertical="center"/>
    </xf>
    <xf numFmtId="0" fontId="18" fillId="0" borderId="79" xfId="3" applyFont="1" applyFill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76" xfId="3" applyFont="1" applyFill="1" applyBorder="1" applyAlignment="1">
      <alignment horizontal="center" vertical="center"/>
    </xf>
    <xf numFmtId="0" fontId="18" fillId="0" borderId="79" xfId="3" applyFont="1" applyBorder="1" applyAlignment="1">
      <alignment horizontal="center" vertical="center"/>
    </xf>
    <xf numFmtId="0" fontId="18" fillId="0" borderId="78" xfId="3" applyFont="1" applyFill="1" applyBorder="1" applyAlignment="1">
      <alignment horizontal="center" vertical="center"/>
    </xf>
    <xf numFmtId="0" fontId="18" fillId="0" borderId="25" xfId="3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0" fontId="18" fillId="0" borderId="1" xfId="3" applyFont="1" applyFill="1" applyBorder="1">
      <alignment vertical="center"/>
    </xf>
    <xf numFmtId="0" fontId="18" fillId="0" borderId="68" xfId="3" applyFont="1" applyFill="1" applyBorder="1" applyAlignment="1">
      <alignment horizontal="center" vertical="center"/>
    </xf>
    <xf numFmtId="0" fontId="18" fillId="4" borderId="27" xfId="3" applyFont="1" applyFill="1" applyBorder="1">
      <alignment vertical="center"/>
    </xf>
    <xf numFmtId="0" fontId="18" fillId="0" borderId="3" xfId="3" applyFont="1" applyFill="1" applyBorder="1">
      <alignment vertical="center"/>
    </xf>
    <xf numFmtId="0" fontId="18" fillId="0" borderId="86" xfId="3" applyFont="1" applyFill="1" applyBorder="1">
      <alignment vertical="center"/>
    </xf>
    <xf numFmtId="0" fontId="18" fillId="4" borderId="27" xfId="3" applyNumberFormat="1" applyFont="1" applyFill="1" applyBorder="1">
      <alignment vertical="center"/>
    </xf>
    <xf numFmtId="0" fontId="18" fillId="0" borderId="43" xfId="3" applyFont="1" applyFill="1" applyBorder="1">
      <alignment vertical="center"/>
    </xf>
    <xf numFmtId="0" fontId="18" fillId="0" borderId="39" xfId="3" applyFont="1" applyFill="1" applyBorder="1" applyAlignment="1">
      <alignment horizontal="center" vertical="center"/>
    </xf>
    <xf numFmtId="0" fontId="18" fillId="4" borderId="13" xfId="3" applyFont="1" applyFill="1" applyBorder="1">
      <alignment vertical="center"/>
    </xf>
    <xf numFmtId="0" fontId="18" fillId="0" borderId="12" xfId="3" applyFont="1" applyFill="1" applyBorder="1">
      <alignment vertical="center"/>
    </xf>
    <xf numFmtId="0" fontId="18" fillId="0" borderId="87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4" borderId="28" xfId="3" applyNumberFormat="1" applyFont="1" applyFill="1" applyBorder="1">
      <alignment vertical="center"/>
    </xf>
    <xf numFmtId="0" fontId="18" fillId="0" borderId="29" xfId="3" applyFont="1" applyFill="1" applyBorder="1">
      <alignment vertical="center"/>
    </xf>
    <xf numFmtId="0" fontId="18" fillId="0" borderId="84" xfId="3" applyFont="1" applyFill="1" applyBorder="1">
      <alignment vertical="center"/>
    </xf>
    <xf numFmtId="0" fontId="18" fillId="0" borderId="26" xfId="3" applyFont="1" applyFill="1" applyBorder="1" applyAlignment="1">
      <alignment horizontal="center" vertical="center"/>
    </xf>
    <xf numFmtId="0" fontId="18" fillId="4" borderId="64" xfId="3" applyFont="1" applyFill="1" applyBorder="1">
      <alignment vertical="center"/>
    </xf>
    <xf numFmtId="0" fontId="18" fillId="0" borderId="15" xfId="3" applyFont="1" applyFill="1" applyBorder="1">
      <alignment vertical="center"/>
    </xf>
    <xf numFmtId="0" fontId="18" fillId="0" borderId="65" xfId="3" applyFont="1" applyFill="1" applyBorder="1">
      <alignment vertical="center"/>
    </xf>
    <xf numFmtId="0" fontId="18" fillId="0" borderId="75" xfId="3" applyFont="1" applyFill="1" applyBorder="1" applyAlignment="1">
      <alignment horizontal="center" vertical="center"/>
    </xf>
    <xf numFmtId="0" fontId="18" fillId="4" borderId="41" xfId="3" applyNumberFormat="1" applyFont="1" applyFill="1" applyBorder="1">
      <alignment vertical="center"/>
    </xf>
    <xf numFmtId="0" fontId="18" fillId="4" borderId="13" xfId="3" applyFont="1" applyFill="1" applyBorder="1" applyAlignment="1">
      <alignment vertical="center" wrapText="1"/>
    </xf>
    <xf numFmtId="0" fontId="18" fillId="0" borderId="80" xfId="3" applyFont="1" applyFill="1" applyBorder="1" applyAlignment="1">
      <alignment horizontal="center" vertical="center"/>
    </xf>
    <xf numFmtId="0" fontId="18" fillId="0" borderId="39" xfId="3" applyFont="1" applyFill="1" applyBorder="1">
      <alignment vertical="center"/>
    </xf>
    <xf numFmtId="0" fontId="18" fillId="0" borderId="13" xfId="3" applyFont="1" applyFill="1" applyBorder="1" applyAlignment="1">
      <alignment horizontal="center" vertical="center"/>
    </xf>
    <xf numFmtId="0" fontId="18" fillId="0" borderId="71" xfId="3" applyFont="1" applyFill="1" applyBorder="1">
      <alignment vertical="center"/>
    </xf>
    <xf numFmtId="0" fontId="18" fillId="0" borderId="71" xfId="3" applyFont="1" applyFill="1" applyBorder="1" applyAlignment="1">
      <alignment horizontal="center" vertical="center"/>
    </xf>
    <xf numFmtId="0" fontId="18" fillId="0" borderId="62" xfId="3" applyFont="1" applyFill="1" applyBorder="1">
      <alignment vertical="center"/>
    </xf>
    <xf numFmtId="0" fontId="18" fillId="0" borderId="88" xfId="3" applyFont="1" applyFill="1" applyBorder="1">
      <alignment vertical="center"/>
    </xf>
    <xf numFmtId="0" fontId="18" fillId="0" borderId="93" xfId="3" applyFont="1" applyFill="1" applyBorder="1" applyAlignment="1">
      <alignment horizontal="center" vertical="center"/>
    </xf>
    <xf numFmtId="0" fontId="18" fillId="0" borderId="95" xfId="3" applyFont="1" applyFill="1" applyBorder="1">
      <alignment vertical="center"/>
    </xf>
    <xf numFmtId="0" fontId="18" fillId="0" borderId="97" xfId="3" applyFont="1" applyFill="1" applyBorder="1">
      <alignment vertical="center"/>
    </xf>
    <xf numFmtId="0" fontId="18" fillId="3" borderId="13" xfId="2" applyFont="1" applyFill="1" applyBorder="1" applyAlignment="1">
      <alignment vertical="center" wrapText="1"/>
    </xf>
    <xf numFmtId="0" fontId="18" fillId="3" borderId="28" xfId="3" applyNumberFormat="1" applyFont="1" applyFill="1" applyBorder="1">
      <alignment vertical="center"/>
    </xf>
    <xf numFmtId="0" fontId="18" fillId="0" borderId="99" xfId="3" applyFont="1" applyFill="1" applyBorder="1">
      <alignment vertical="center"/>
    </xf>
    <xf numFmtId="0" fontId="18" fillId="3" borderId="0" xfId="2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center"/>
    </xf>
    <xf numFmtId="0" fontId="18" fillId="3" borderId="13" xfId="2" applyFont="1" applyFill="1" applyBorder="1">
      <alignment vertical="center"/>
    </xf>
    <xf numFmtId="0" fontId="18" fillId="3" borderId="41" xfId="2" applyFont="1" applyFill="1" applyBorder="1">
      <alignment vertical="center"/>
    </xf>
    <xf numFmtId="0" fontId="18" fillId="0" borderId="75" xfId="3" applyFont="1" applyFill="1" applyBorder="1">
      <alignment vertical="center"/>
    </xf>
    <xf numFmtId="0" fontId="18" fillId="0" borderId="21" xfId="3" applyFont="1" applyFill="1" applyBorder="1">
      <alignment vertical="center"/>
    </xf>
    <xf numFmtId="0" fontId="18" fillId="0" borderId="68" xfId="3" applyFont="1" applyFill="1" applyBorder="1">
      <alignment vertical="center"/>
    </xf>
    <xf numFmtId="0" fontId="18" fillId="3" borderId="27" xfId="2" applyFont="1" applyFill="1" applyBorder="1">
      <alignment vertical="center"/>
    </xf>
    <xf numFmtId="0" fontId="18" fillId="8" borderId="27" xfId="3" applyFont="1" applyFill="1" applyBorder="1">
      <alignment vertical="center"/>
    </xf>
    <xf numFmtId="0" fontId="18" fillId="0" borderId="82" xfId="3" applyFont="1" applyFill="1" applyBorder="1" applyAlignment="1">
      <alignment horizontal="center" vertical="center"/>
    </xf>
    <xf numFmtId="0" fontId="18" fillId="0" borderId="45" xfId="3" applyFont="1" applyFill="1" applyBorder="1" applyAlignment="1">
      <alignment horizontal="center" vertical="center"/>
    </xf>
    <xf numFmtId="0" fontId="18" fillId="8" borderId="41" xfId="3" applyFont="1" applyFill="1" applyBorder="1">
      <alignment vertical="center"/>
    </xf>
    <xf numFmtId="0" fontId="16" fillId="0" borderId="87" xfId="0" applyFont="1" applyFill="1" applyBorder="1">
      <alignment vertical="center"/>
    </xf>
    <xf numFmtId="0" fontId="16" fillId="0" borderId="0" xfId="0" applyFont="1" applyBorder="1">
      <alignment vertical="center"/>
    </xf>
    <xf numFmtId="0" fontId="16" fillId="0" borderId="88" xfId="0" applyFont="1" applyFill="1" applyBorder="1">
      <alignment vertical="center"/>
    </xf>
    <xf numFmtId="0" fontId="18" fillId="0" borderId="83" xfId="3" applyFont="1" applyFill="1" applyBorder="1" applyAlignment="1">
      <alignment horizontal="center" vertical="center"/>
    </xf>
    <xf numFmtId="0" fontId="16" fillId="0" borderId="86" xfId="0" applyFont="1" applyFill="1" applyBorder="1">
      <alignment vertical="center"/>
    </xf>
    <xf numFmtId="0" fontId="16" fillId="0" borderId="65" xfId="0" applyFont="1" applyFill="1" applyBorder="1">
      <alignment vertical="center"/>
    </xf>
    <xf numFmtId="0" fontId="18" fillId="7" borderId="13" xfId="3" applyFont="1" applyFill="1" applyBorder="1" applyAlignment="1">
      <alignment vertical="center" wrapText="1"/>
    </xf>
    <xf numFmtId="0" fontId="18" fillId="7" borderId="41" xfId="3" applyFont="1" applyFill="1" applyBorder="1" applyAlignment="1">
      <alignment horizontal="left" vertical="center" wrapText="1"/>
    </xf>
    <xf numFmtId="0" fontId="18" fillId="7" borderId="13" xfId="3" applyFont="1" applyFill="1" applyBorder="1">
      <alignment vertical="center"/>
    </xf>
    <xf numFmtId="0" fontId="18" fillId="7" borderId="41" xfId="3" applyFont="1" applyFill="1" applyBorder="1">
      <alignment vertical="center"/>
    </xf>
    <xf numFmtId="0" fontId="18" fillId="0" borderId="42" xfId="3" applyFont="1" applyFill="1" applyBorder="1" applyAlignment="1">
      <alignment horizontal="center" vertical="center"/>
    </xf>
    <xf numFmtId="0" fontId="18" fillId="9" borderId="13" xfId="3" applyFont="1" applyFill="1" applyBorder="1" applyAlignment="1">
      <alignment vertical="center" wrapText="1"/>
    </xf>
    <xf numFmtId="0" fontId="23" fillId="0" borderId="87" xfId="0" applyFont="1" applyFill="1" applyBorder="1">
      <alignment vertical="center"/>
    </xf>
    <xf numFmtId="0" fontId="23" fillId="0" borderId="0" xfId="0" applyFont="1" applyBorder="1">
      <alignment vertical="center"/>
    </xf>
    <xf numFmtId="0" fontId="18" fillId="9" borderId="0" xfId="3" applyFont="1" applyFill="1" applyBorder="1" applyAlignment="1">
      <alignment horizontal="left" vertical="center" wrapText="1"/>
    </xf>
    <xf numFmtId="0" fontId="18" fillId="9" borderId="13" xfId="3" applyFont="1" applyFill="1" applyBorder="1">
      <alignment vertical="center"/>
    </xf>
    <xf numFmtId="0" fontId="18" fillId="9" borderId="41" xfId="3" applyFont="1" applyFill="1" applyBorder="1">
      <alignment vertical="center"/>
    </xf>
    <xf numFmtId="0" fontId="18" fillId="9" borderId="26" xfId="3" applyFont="1" applyFill="1" applyBorder="1" applyAlignment="1">
      <alignment vertical="center" wrapText="1"/>
    </xf>
    <xf numFmtId="0" fontId="18" fillId="0" borderId="13" xfId="3" applyFont="1" applyFill="1" applyBorder="1">
      <alignment vertical="center"/>
    </xf>
    <xf numFmtId="0" fontId="18" fillId="4" borderId="26" xfId="3" applyFont="1" applyFill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Fill="1" applyBorder="1">
      <alignment vertical="center"/>
    </xf>
    <xf numFmtId="0" fontId="18" fillId="0" borderId="28" xfId="3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23" fillId="0" borderId="88" xfId="0" applyFont="1" applyFill="1" applyBorder="1">
      <alignment vertical="center"/>
    </xf>
    <xf numFmtId="0" fontId="23" fillId="0" borderId="86" xfId="0" applyFont="1" applyFill="1" applyBorder="1">
      <alignment vertical="center"/>
    </xf>
    <xf numFmtId="0" fontId="18" fillId="8" borderId="3" xfId="3" applyNumberFormat="1" applyFont="1" applyFill="1" applyBorder="1">
      <alignment vertical="center"/>
    </xf>
    <xf numFmtId="0" fontId="18" fillId="0" borderId="23" xfId="3" applyFont="1" applyFill="1" applyBorder="1" applyAlignment="1">
      <alignment horizontal="right" vertical="center"/>
    </xf>
    <xf numFmtId="0" fontId="18" fillId="0" borderId="1" xfId="3" applyFont="1" applyFill="1" applyBorder="1" applyAlignment="1">
      <alignment horizontal="right" vertical="center"/>
    </xf>
    <xf numFmtId="0" fontId="18" fillId="0" borderId="43" xfId="3" applyFont="1" applyFill="1" applyBorder="1" applyAlignment="1">
      <alignment horizontal="right" vertical="center"/>
    </xf>
    <xf numFmtId="0" fontId="18" fillId="0" borderId="84" xfId="3" applyFont="1" applyFill="1" applyBorder="1" applyAlignment="1">
      <alignment horizontal="right" vertical="center"/>
    </xf>
    <xf numFmtId="0" fontId="18" fillId="0" borderId="85" xfId="3" applyFont="1" applyFill="1" applyBorder="1" applyAlignment="1">
      <alignment horizontal="right" vertical="center"/>
    </xf>
    <xf numFmtId="0" fontId="18" fillId="0" borderId="38" xfId="3" applyFont="1" applyFill="1" applyBorder="1" applyAlignment="1">
      <alignment horizontal="right" vertical="center"/>
    </xf>
    <xf numFmtId="0" fontId="18" fillId="0" borderId="96" xfId="3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8" fillId="8" borderId="12" xfId="3" applyNumberFormat="1" applyFont="1" applyFill="1" applyBorder="1">
      <alignment vertical="center"/>
    </xf>
    <xf numFmtId="0" fontId="18" fillId="8" borderId="62" xfId="3" applyNumberFormat="1" applyFont="1" applyFill="1" applyBorder="1">
      <alignment vertical="center"/>
    </xf>
    <xf numFmtId="0" fontId="18" fillId="9" borderId="3" xfId="3" applyNumberFormat="1" applyFont="1" applyFill="1" applyBorder="1">
      <alignment vertical="center"/>
    </xf>
    <xf numFmtId="0" fontId="18" fillId="9" borderId="12" xfId="3" applyNumberFormat="1" applyFont="1" applyFill="1" applyBorder="1">
      <alignment vertical="center"/>
    </xf>
    <xf numFmtId="0" fontId="18" fillId="9" borderId="62" xfId="3" applyNumberFormat="1" applyFont="1" applyFill="1" applyBorder="1">
      <alignment vertical="center"/>
    </xf>
    <xf numFmtId="0" fontId="18" fillId="9" borderId="21" xfId="3" applyNumberFormat="1" applyFont="1" applyFill="1" applyBorder="1">
      <alignment vertical="center"/>
    </xf>
    <xf numFmtId="0" fontId="18" fillId="9" borderId="25" xfId="3" applyNumberFormat="1" applyFont="1" applyFill="1" applyBorder="1">
      <alignment vertical="center"/>
    </xf>
    <xf numFmtId="0" fontId="18" fillId="0" borderId="102" xfId="3" applyFont="1" applyFill="1" applyBorder="1">
      <alignment vertical="center"/>
    </xf>
    <xf numFmtId="0" fontId="13" fillId="5" borderId="21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18" fillId="0" borderId="104" xfId="3" applyFont="1" applyFill="1" applyBorder="1">
      <alignment vertical="center"/>
    </xf>
    <xf numFmtId="0" fontId="18" fillId="7" borderId="105" xfId="3" applyFont="1" applyFill="1" applyBorder="1">
      <alignment vertical="center"/>
    </xf>
    <xf numFmtId="0" fontId="18" fillId="0" borderId="106" xfId="3" applyFont="1" applyFill="1" applyBorder="1">
      <alignment vertical="center"/>
    </xf>
    <xf numFmtId="0" fontId="16" fillId="0" borderId="107" xfId="0" applyFont="1" applyFill="1" applyBorder="1">
      <alignment vertical="center"/>
    </xf>
    <xf numFmtId="0" fontId="18" fillId="0" borderId="108" xfId="3" applyFont="1" applyFill="1" applyBorder="1" applyAlignment="1">
      <alignment horizontal="right" vertical="center"/>
    </xf>
    <xf numFmtId="0" fontId="18" fillId="0" borderId="109" xfId="3" applyFont="1" applyFill="1" applyBorder="1" applyAlignment="1">
      <alignment horizontal="center" vertical="center"/>
    </xf>
    <xf numFmtId="0" fontId="16" fillId="0" borderId="110" xfId="0" applyFont="1" applyFill="1" applyBorder="1">
      <alignment vertical="center"/>
    </xf>
    <xf numFmtId="0" fontId="16" fillId="0" borderId="112" xfId="0" applyFont="1" applyFill="1" applyBorder="1">
      <alignment vertical="center"/>
    </xf>
    <xf numFmtId="0" fontId="16" fillId="0" borderId="115" xfId="0" applyFont="1" applyFill="1" applyBorder="1">
      <alignment vertical="center"/>
    </xf>
    <xf numFmtId="0" fontId="23" fillId="0" borderId="65" xfId="0" applyFont="1" applyFill="1" applyBorder="1">
      <alignment vertical="center"/>
    </xf>
    <xf numFmtId="0" fontId="13" fillId="5" borderId="25" xfId="1" applyFont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18" fillId="0" borderId="77" xfId="3" applyFont="1" applyFill="1" applyBorder="1">
      <alignment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0" xfId="3" applyNumberFormat="1" applyFont="1" applyFill="1" applyBorder="1">
      <alignment vertical="center"/>
    </xf>
    <xf numFmtId="0" fontId="18" fillId="0" borderId="45" xfId="3" applyFont="1" applyFill="1" applyBorder="1">
      <alignment vertical="center"/>
    </xf>
    <xf numFmtId="0" fontId="18" fillId="0" borderId="83" xfId="3" applyFont="1" applyFill="1" applyBorder="1">
      <alignment vertical="center"/>
    </xf>
    <xf numFmtId="0" fontId="18" fillId="0" borderId="27" xfId="3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horizontal="center" vertical="center"/>
    </xf>
    <xf numFmtId="0" fontId="18" fillId="3" borderId="120" xfId="3" applyNumberFormat="1" applyFont="1" applyFill="1" applyBorder="1">
      <alignment vertical="center"/>
    </xf>
    <xf numFmtId="0" fontId="18" fillId="3" borderId="116" xfId="3" applyNumberFormat="1" applyFont="1" applyFill="1" applyBorder="1">
      <alignment vertical="center"/>
    </xf>
    <xf numFmtId="0" fontId="18" fillId="3" borderId="7" xfId="3" applyNumberFormat="1" applyFont="1" applyFill="1" applyBorder="1">
      <alignment vertical="center"/>
    </xf>
    <xf numFmtId="0" fontId="18" fillId="3" borderId="2" xfId="3" applyNumberFormat="1" applyFont="1" applyFill="1" applyBorder="1">
      <alignment vertical="center"/>
    </xf>
    <xf numFmtId="0" fontId="18" fillId="0" borderId="94" xfId="3" applyNumberFormat="1" applyFont="1" applyFill="1" applyBorder="1">
      <alignment vertical="center"/>
    </xf>
    <xf numFmtId="0" fontId="18" fillId="0" borderId="29" xfId="3" applyNumberFormat="1" applyFont="1" applyFill="1" applyBorder="1">
      <alignment vertical="center"/>
    </xf>
    <xf numFmtId="0" fontId="18" fillId="0" borderId="3" xfId="3" applyNumberFormat="1" applyFont="1" applyFill="1" applyBorder="1">
      <alignment vertical="center"/>
    </xf>
    <xf numFmtId="0" fontId="18" fillId="0" borderId="12" xfId="3" applyNumberFormat="1" applyFont="1" applyFill="1" applyBorder="1">
      <alignment vertical="center"/>
    </xf>
    <xf numFmtId="0" fontId="18" fillId="0" borderId="62" xfId="3" applyNumberFormat="1" applyFont="1" applyFill="1" applyBorder="1">
      <alignment vertical="center"/>
    </xf>
    <xf numFmtId="0" fontId="18" fillId="0" borderId="69" xfId="3" applyNumberFormat="1" applyFont="1" applyFill="1" applyBorder="1">
      <alignment vertical="center"/>
    </xf>
    <xf numFmtId="0" fontId="23" fillId="0" borderId="12" xfId="3" applyFont="1" applyFill="1" applyBorder="1">
      <alignment vertical="center"/>
    </xf>
    <xf numFmtId="0" fontId="18" fillId="8" borderId="2" xfId="3" applyNumberFormat="1" applyFont="1" applyFill="1" applyBorder="1">
      <alignment vertical="center"/>
    </xf>
    <xf numFmtId="0" fontId="18" fillId="8" borderId="11" xfId="3" applyNumberFormat="1" applyFont="1" applyFill="1" applyBorder="1">
      <alignment vertical="center"/>
    </xf>
    <xf numFmtId="0" fontId="18" fillId="8" borderId="67" xfId="3" applyNumberFormat="1" applyFont="1" applyFill="1" applyBorder="1">
      <alignment vertical="center"/>
    </xf>
    <xf numFmtId="0" fontId="18" fillId="7" borderId="122" xfId="3" applyNumberFormat="1" applyFont="1" applyFill="1" applyBorder="1">
      <alignment vertical="center"/>
    </xf>
    <xf numFmtId="0" fontId="18" fillId="7" borderId="11" xfId="3" applyNumberFormat="1" applyFont="1" applyFill="1" applyBorder="1">
      <alignment vertical="center"/>
    </xf>
    <xf numFmtId="0" fontId="18" fillId="7" borderId="67" xfId="3" applyNumberFormat="1" applyFont="1" applyFill="1" applyBorder="1">
      <alignment vertical="center"/>
    </xf>
    <xf numFmtId="0" fontId="18" fillId="7" borderId="2" xfId="3" applyNumberFormat="1" applyFont="1" applyFill="1" applyBorder="1">
      <alignment vertical="center"/>
    </xf>
    <xf numFmtId="0" fontId="16" fillId="0" borderId="123" xfId="0" applyFont="1" applyFill="1" applyBorder="1">
      <alignment vertical="center"/>
    </xf>
    <xf numFmtId="0" fontId="18" fillId="0" borderId="106" xfId="3" applyNumberFormat="1" applyFont="1" applyFill="1" applyBorder="1">
      <alignment vertical="center"/>
    </xf>
    <xf numFmtId="0" fontId="18" fillId="0" borderId="121" xfId="3" applyNumberFormat="1" applyFont="1" applyFill="1" applyBorder="1">
      <alignment vertical="center"/>
    </xf>
    <xf numFmtId="0" fontId="18" fillId="0" borderId="87" xfId="3" applyNumberFormat="1" applyFont="1" applyFill="1" applyBorder="1">
      <alignment vertical="center"/>
    </xf>
    <xf numFmtId="0" fontId="23" fillId="0" borderId="3" xfId="3" applyFont="1" applyFill="1" applyBorder="1">
      <alignment vertical="center"/>
    </xf>
    <xf numFmtId="0" fontId="23" fillId="0" borderId="12" xfId="3" applyNumberFormat="1" applyFont="1" applyFill="1" applyBorder="1">
      <alignment vertical="center"/>
    </xf>
    <xf numFmtId="0" fontId="18" fillId="4" borderId="40" xfId="3" applyFont="1" applyFill="1" applyBorder="1">
      <alignment vertical="center"/>
    </xf>
    <xf numFmtId="0" fontId="18" fillId="0" borderId="40" xfId="3" applyFont="1" applyFill="1" applyBorder="1">
      <alignment vertical="center"/>
    </xf>
    <xf numFmtId="0" fontId="18" fillId="0" borderId="27" xfId="3" applyFont="1" applyFill="1" applyBorder="1">
      <alignment vertical="center"/>
    </xf>
    <xf numFmtId="0" fontId="16" fillId="0" borderId="52" xfId="0" applyFont="1" applyBorder="1">
      <alignment vertical="center"/>
    </xf>
    <xf numFmtId="0" fontId="18" fillId="0" borderId="42" xfId="3" applyFont="1" applyFill="1" applyBorder="1">
      <alignment vertical="center"/>
    </xf>
    <xf numFmtId="0" fontId="18" fillId="0" borderId="82" xfId="3" applyFont="1" applyFill="1" applyBorder="1">
      <alignment vertical="center"/>
    </xf>
    <xf numFmtId="0" fontId="18" fillId="0" borderId="124" xfId="3" applyFont="1" applyFill="1" applyBorder="1" applyAlignment="1">
      <alignment horizontal="center" vertical="center"/>
    </xf>
    <xf numFmtId="0" fontId="18" fillId="0" borderId="26" xfId="3" applyFont="1" applyFill="1" applyBorder="1">
      <alignment vertical="center"/>
    </xf>
    <xf numFmtId="0" fontId="16" fillId="0" borderId="46" xfId="0" applyFont="1" applyBorder="1">
      <alignment vertical="center"/>
    </xf>
    <xf numFmtId="0" fontId="23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right" vertical="center"/>
    </xf>
    <xf numFmtId="0" fontId="23" fillId="0" borderId="26" xfId="3" applyFont="1" applyFill="1" applyBorder="1">
      <alignment vertical="center"/>
    </xf>
    <xf numFmtId="0" fontId="18" fillId="4" borderId="2" xfId="3" applyFont="1" applyFill="1" applyBorder="1">
      <alignment vertical="center"/>
    </xf>
    <xf numFmtId="0" fontId="9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 shrinkToFit="1"/>
    </xf>
    <xf numFmtId="0" fontId="6" fillId="0" borderId="127" xfId="0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6" fillId="3" borderId="20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 shrinkToFit="1"/>
    </xf>
    <xf numFmtId="0" fontId="6" fillId="0" borderId="13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18" fillId="0" borderId="81" xfId="3" applyFont="1" applyFill="1" applyBorder="1" applyAlignment="1">
      <alignment horizontal="center" vertical="center"/>
    </xf>
    <xf numFmtId="0" fontId="18" fillId="3" borderId="28" xfId="2" applyFont="1" applyFill="1" applyBorder="1">
      <alignment vertical="center"/>
    </xf>
    <xf numFmtId="0" fontId="18" fillId="8" borderId="28" xfId="3" applyFont="1" applyFill="1" applyBorder="1">
      <alignment vertical="center"/>
    </xf>
    <xf numFmtId="0" fontId="18" fillId="7" borderId="28" xfId="3" applyFont="1" applyFill="1" applyBorder="1">
      <alignment vertical="center"/>
    </xf>
    <xf numFmtId="0" fontId="16" fillId="0" borderId="137" xfId="0" applyFont="1" applyBorder="1">
      <alignment vertical="center"/>
    </xf>
    <xf numFmtId="0" fontId="18" fillId="9" borderId="40" xfId="3" applyFont="1" applyFill="1" applyBorder="1">
      <alignment vertical="center"/>
    </xf>
    <xf numFmtId="0" fontId="18" fillId="9" borderId="27" xfId="3" applyFont="1" applyFill="1" applyBorder="1" applyAlignment="1">
      <alignment vertical="center" wrapText="1"/>
    </xf>
    <xf numFmtId="0" fontId="18" fillId="7" borderId="40" xfId="3" applyFont="1" applyFill="1" applyBorder="1">
      <alignment vertical="center"/>
    </xf>
    <xf numFmtId="0" fontId="18" fillId="7" borderId="27" xfId="3" applyFont="1" applyFill="1" applyBorder="1" applyAlignment="1">
      <alignment vertical="center" wrapText="1"/>
    </xf>
    <xf numFmtId="0" fontId="18" fillId="0" borderId="52" xfId="3" applyFont="1" applyFill="1" applyBorder="1">
      <alignment vertical="center"/>
    </xf>
    <xf numFmtId="0" fontId="18" fillId="8" borderId="116" xfId="3" applyNumberFormat="1" applyFont="1" applyFill="1" applyBorder="1">
      <alignment vertical="center"/>
    </xf>
    <xf numFmtId="0" fontId="23" fillId="0" borderId="29" xfId="3" applyNumberFormat="1" applyFont="1" applyFill="1" applyBorder="1">
      <alignment vertical="center"/>
    </xf>
    <xf numFmtId="0" fontId="18" fillId="0" borderId="136" xfId="3" applyFont="1" applyFill="1" applyBorder="1">
      <alignment vertical="center"/>
    </xf>
    <xf numFmtId="0" fontId="23" fillId="8" borderId="29" xfId="3" applyNumberFormat="1" applyFont="1" applyFill="1" applyBorder="1">
      <alignment vertical="center"/>
    </xf>
    <xf numFmtId="0" fontId="18" fillId="0" borderId="138" xfId="3" applyFont="1" applyFill="1" applyBorder="1">
      <alignment vertical="center"/>
    </xf>
    <xf numFmtId="0" fontId="18" fillId="0" borderId="140" xfId="3" applyFont="1" applyFill="1" applyBorder="1">
      <alignment vertical="center"/>
    </xf>
    <xf numFmtId="0" fontId="18" fillId="0" borderId="140" xfId="3" applyFont="1" applyFill="1" applyBorder="1" applyAlignment="1">
      <alignment horizontal="center" vertical="center"/>
    </xf>
    <xf numFmtId="0" fontId="18" fillId="3" borderId="141" xfId="2" applyFont="1" applyFill="1" applyBorder="1">
      <alignment vertical="center"/>
    </xf>
    <xf numFmtId="0" fontId="18" fillId="0" borderId="142" xfId="3" applyFont="1" applyFill="1" applyBorder="1">
      <alignment vertical="center"/>
    </xf>
    <xf numFmtId="0" fontId="18" fillId="0" borderId="143" xfId="3" applyFont="1" applyFill="1" applyBorder="1">
      <alignment vertical="center"/>
    </xf>
    <xf numFmtId="0" fontId="18" fillId="0" borderId="144" xfId="3" applyFont="1" applyFill="1" applyBorder="1">
      <alignment vertical="center"/>
    </xf>
    <xf numFmtId="0" fontId="18" fillId="0" borderId="145" xfId="3" applyFont="1" applyFill="1" applyBorder="1" applyAlignment="1">
      <alignment horizontal="right" vertical="center"/>
    </xf>
    <xf numFmtId="0" fontId="18" fillId="3" borderId="146" xfId="3" applyNumberFormat="1" applyFont="1" applyFill="1" applyBorder="1">
      <alignment vertical="center"/>
    </xf>
    <xf numFmtId="0" fontId="18" fillId="0" borderId="142" xfId="3" applyNumberFormat="1" applyFont="1" applyFill="1" applyBorder="1">
      <alignment vertical="center"/>
    </xf>
    <xf numFmtId="0" fontId="18" fillId="0" borderId="147" xfId="3" applyFont="1" applyFill="1" applyBorder="1">
      <alignment vertical="center"/>
    </xf>
    <xf numFmtId="0" fontId="18" fillId="9" borderId="28" xfId="3" applyFont="1" applyFill="1" applyBorder="1">
      <alignment vertical="center"/>
    </xf>
    <xf numFmtId="0" fontId="23" fillId="0" borderId="52" xfId="0" applyFont="1" applyBorder="1">
      <alignment vertical="center"/>
    </xf>
    <xf numFmtId="0" fontId="18" fillId="0" borderId="25" xfId="3" applyNumberFormat="1" applyFont="1" applyFill="1" applyBorder="1">
      <alignment vertical="center"/>
    </xf>
    <xf numFmtId="0" fontId="23" fillId="0" borderId="46" xfId="0" applyFont="1" applyBorder="1">
      <alignment vertical="center"/>
    </xf>
    <xf numFmtId="0" fontId="18" fillId="0" borderId="15" xfId="3" applyNumberFormat="1" applyFont="1" applyFill="1" applyBorder="1">
      <alignment vertical="center"/>
    </xf>
    <xf numFmtId="0" fontId="13" fillId="5" borderId="29" xfId="1" applyFont="1" applyBorder="1" applyAlignment="1">
      <alignment horizontal="center" vertical="center" shrinkToFit="1"/>
    </xf>
    <xf numFmtId="0" fontId="13" fillId="5" borderId="62" xfId="1" applyFont="1" applyBorder="1" applyAlignment="1">
      <alignment horizontal="center" vertical="center" shrinkToFit="1"/>
    </xf>
    <xf numFmtId="0" fontId="13" fillId="5" borderId="52" xfId="1" applyFont="1" applyBorder="1" applyAlignment="1">
      <alignment horizontal="center" vertical="center" shrinkToFit="1"/>
    </xf>
    <xf numFmtId="0" fontId="13" fillId="5" borderId="46" xfId="1" applyFont="1" applyBorder="1" applyAlignment="1">
      <alignment horizontal="center" vertical="center" shrinkToFit="1"/>
    </xf>
    <xf numFmtId="0" fontId="13" fillId="5" borderId="62" xfId="1" applyFont="1" applyBorder="1" applyAlignment="1">
      <alignment horizontal="center" vertical="center"/>
    </xf>
    <xf numFmtId="0" fontId="13" fillId="5" borderId="52" xfId="1" applyFont="1" applyBorder="1" applyAlignment="1">
      <alignment horizontal="center" vertical="center"/>
    </xf>
    <xf numFmtId="0" fontId="13" fillId="5" borderId="0" xfId="1" applyFont="1" applyBorder="1">
      <alignment vertical="center"/>
    </xf>
    <xf numFmtId="0" fontId="18" fillId="4" borderId="13" xfId="2" applyFont="1" applyFill="1" applyBorder="1" applyAlignment="1">
      <alignment vertical="center" wrapText="1"/>
    </xf>
    <xf numFmtId="0" fontId="25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8" fillId="5" borderId="0" xfId="1" applyFont="1" applyBorder="1" applyAlignment="1">
      <alignment horizontal="center" vertical="center"/>
    </xf>
    <xf numFmtId="0" fontId="28" fillId="5" borderId="0" xfId="1" applyFont="1" applyBorder="1" applyAlignment="1">
      <alignment vertical="center"/>
    </xf>
    <xf numFmtId="0" fontId="28" fillId="5" borderId="0" xfId="1" applyFont="1">
      <alignment vertical="center"/>
    </xf>
    <xf numFmtId="0" fontId="28" fillId="5" borderId="1" xfId="1" applyFont="1" applyBorder="1" applyAlignment="1">
      <alignment horizontal="center" vertical="center"/>
    </xf>
    <xf numFmtId="0" fontId="28" fillId="5" borderId="2" xfId="1" applyFont="1" applyBorder="1" applyAlignment="1">
      <alignment horizontal="center" vertical="center"/>
    </xf>
    <xf numFmtId="0" fontId="28" fillId="5" borderId="3" xfId="1" applyFont="1" applyBorder="1" applyAlignment="1">
      <alignment horizontal="center" vertical="center"/>
    </xf>
    <xf numFmtId="0" fontId="30" fillId="0" borderId="11" xfId="0" applyFont="1" applyBorder="1">
      <alignment vertical="center"/>
    </xf>
    <xf numFmtId="0" fontId="30" fillId="0" borderId="11" xfId="0" applyFont="1" applyBorder="1" applyAlignment="1">
      <alignment vertical="center" shrinkToFit="1"/>
    </xf>
    <xf numFmtId="0" fontId="30" fillId="0" borderId="10" xfId="0" applyFont="1" applyBorder="1" applyAlignment="1">
      <alignment horizontal="right" vertical="center" shrinkToFit="1"/>
    </xf>
    <xf numFmtId="0" fontId="30" fillId="3" borderId="55" xfId="0" applyFont="1" applyFill="1" applyBorder="1" applyAlignment="1">
      <alignment horizontal="right" vertical="center"/>
    </xf>
    <xf numFmtId="0" fontId="30" fillId="0" borderId="43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25" fillId="0" borderId="13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 shrinkToFit="1"/>
    </xf>
    <xf numFmtId="0" fontId="25" fillId="0" borderId="13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/>
    </xf>
    <xf numFmtId="0" fontId="28" fillId="5" borderId="13" xfId="1" applyFont="1" applyBorder="1" applyAlignment="1">
      <alignment horizontal="center" vertical="center"/>
    </xf>
    <xf numFmtId="0" fontId="28" fillId="5" borderId="12" xfId="1" applyFont="1" applyBorder="1" applyAlignment="1">
      <alignment horizontal="center" vertical="center" shrinkToFit="1"/>
    </xf>
    <xf numFmtId="0" fontId="30" fillId="2" borderId="43" xfId="0" applyFont="1" applyFill="1" applyBorder="1">
      <alignment vertical="center"/>
    </xf>
    <xf numFmtId="0" fontId="30" fillId="2" borderId="12" xfId="0" applyFont="1" applyFill="1" applyBorder="1">
      <alignment vertical="center"/>
    </xf>
    <xf numFmtId="0" fontId="30" fillId="0" borderId="43" xfId="0" applyFont="1" applyFill="1" applyBorder="1">
      <alignment vertical="center"/>
    </xf>
    <xf numFmtId="0" fontId="30" fillId="3" borderId="12" xfId="0" applyFont="1" applyFill="1" applyBorder="1">
      <alignment vertical="center"/>
    </xf>
    <xf numFmtId="0" fontId="30" fillId="0" borderId="39" xfId="0" applyFont="1" applyFill="1" applyBorder="1">
      <alignment vertical="center"/>
    </xf>
    <xf numFmtId="0" fontId="30" fillId="3" borderId="11" xfId="0" applyFont="1" applyFill="1" applyBorder="1">
      <alignment vertical="center"/>
    </xf>
    <xf numFmtId="0" fontId="30" fillId="0" borderId="43" xfId="0" applyFont="1" applyBorder="1">
      <alignment vertical="center"/>
    </xf>
    <xf numFmtId="0" fontId="30" fillId="0" borderId="13" xfId="0" applyFont="1" applyBorder="1">
      <alignment vertical="center"/>
    </xf>
    <xf numFmtId="0" fontId="25" fillId="0" borderId="9" xfId="0" applyFont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 shrinkToFit="1"/>
    </xf>
    <xf numFmtId="0" fontId="30" fillId="0" borderId="73" xfId="0" applyFont="1" applyBorder="1" applyAlignment="1">
      <alignment horizontal="center" vertical="center" shrinkToFit="1"/>
    </xf>
    <xf numFmtId="0" fontId="25" fillId="3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 shrinkToFit="1"/>
    </xf>
    <xf numFmtId="0" fontId="25" fillId="2" borderId="48" xfId="0" applyFont="1" applyFill="1" applyBorder="1" applyAlignment="1">
      <alignment horizontal="center" vertical="center"/>
    </xf>
    <xf numFmtId="0" fontId="25" fillId="0" borderId="126" xfId="0" applyFont="1" applyBorder="1" applyAlignment="1">
      <alignment horizontal="center" vertical="center" shrinkToFit="1"/>
    </xf>
    <xf numFmtId="0" fontId="30" fillId="2" borderId="48" xfId="0" applyFont="1" applyFill="1" applyBorder="1" applyAlignment="1">
      <alignment horizontal="center" vertical="center" shrinkToFit="1"/>
    </xf>
    <xf numFmtId="0" fontId="25" fillId="0" borderId="72" xfId="0" applyFont="1" applyFill="1" applyBorder="1" applyAlignment="1">
      <alignment horizontal="center" vertical="center" shrinkToFit="1"/>
    </xf>
    <xf numFmtId="0" fontId="30" fillId="3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5" fillId="0" borderId="117" xfId="0" applyFont="1" applyBorder="1" applyAlignment="1">
      <alignment horizontal="center" vertical="center" shrinkToFit="1"/>
    </xf>
    <xf numFmtId="0" fontId="31" fillId="0" borderId="43" xfId="0" applyFont="1" applyBorder="1">
      <alignment vertical="center"/>
    </xf>
    <xf numFmtId="0" fontId="31" fillId="3" borderId="12" xfId="0" applyFont="1" applyFill="1" applyBorder="1">
      <alignment vertical="center"/>
    </xf>
    <xf numFmtId="0" fontId="25" fillId="0" borderId="10" xfId="0" applyFont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 shrinkToFit="1"/>
    </xf>
    <xf numFmtId="0" fontId="25" fillId="2" borderId="49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30" fillId="0" borderId="119" xfId="0" applyFont="1" applyBorder="1" applyAlignment="1">
      <alignment horizontal="center" vertical="center" shrinkToFit="1"/>
    </xf>
    <xf numFmtId="0" fontId="31" fillId="0" borderId="43" xfId="0" applyFont="1" applyFill="1" applyBorder="1">
      <alignment vertical="center"/>
    </xf>
    <xf numFmtId="0" fontId="30" fillId="2" borderId="39" xfId="0" applyFont="1" applyFill="1" applyBorder="1">
      <alignment vertical="center"/>
    </xf>
    <xf numFmtId="0" fontId="30" fillId="2" borderId="11" xfId="0" applyFont="1" applyFill="1" applyBorder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 shrinkToFit="1"/>
    </xf>
    <xf numFmtId="0" fontId="31" fillId="0" borderId="39" xfId="0" applyFont="1" applyBorder="1">
      <alignment vertical="center"/>
    </xf>
    <xf numFmtId="0" fontId="31" fillId="3" borderId="11" xfId="0" applyFont="1" applyFill="1" applyBorder="1">
      <alignment vertical="center"/>
    </xf>
    <xf numFmtId="0" fontId="28" fillId="5" borderId="26" xfId="1" applyFont="1" applyBorder="1" applyAlignment="1">
      <alignment horizontal="center" vertical="center"/>
    </xf>
    <xf numFmtId="0" fontId="28" fillId="5" borderId="21" xfId="1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3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 shrinkToFit="1"/>
    </xf>
    <xf numFmtId="0" fontId="25" fillId="0" borderId="118" xfId="0" applyFont="1" applyBorder="1" applyAlignment="1">
      <alignment horizontal="center" vertical="center" shrinkToFit="1"/>
    </xf>
    <xf numFmtId="0" fontId="25" fillId="2" borderId="5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>
      <alignment vertical="center"/>
    </xf>
    <xf numFmtId="0" fontId="25" fillId="0" borderId="11" xfId="0" applyFont="1" applyBorder="1" applyAlignment="1">
      <alignment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3" borderId="55" xfId="0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 wrapText="1" shrinkToFit="1"/>
    </xf>
    <xf numFmtId="0" fontId="25" fillId="0" borderId="7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30" fillId="0" borderId="39" xfId="0" applyFont="1" applyBorder="1">
      <alignment vertical="center"/>
    </xf>
    <xf numFmtId="0" fontId="25" fillId="0" borderId="0" xfId="0" applyFont="1" applyBorder="1">
      <alignment vertical="center"/>
    </xf>
    <xf numFmtId="0" fontId="32" fillId="0" borderId="43" xfId="0" applyFont="1" applyBorder="1">
      <alignment vertical="center"/>
    </xf>
    <xf numFmtId="0" fontId="32" fillId="3" borderId="12" xfId="0" applyFont="1" applyFill="1" applyBorder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46" xfId="0" applyFont="1" applyBorder="1">
      <alignment vertical="center"/>
    </xf>
    <xf numFmtId="0" fontId="25" fillId="0" borderId="18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 shrinkToFit="1"/>
    </xf>
    <xf numFmtId="0" fontId="30" fillId="0" borderId="118" xfId="0" applyFont="1" applyBorder="1" applyAlignment="1">
      <alignment horizontal="center" vertical="center" shrinkToFit="1"/>
    </xf>
    <xf numFmtId="0" fontId="28" fillId="5" borderId="0" xfId="1" applyFont="1" applyAlignment="1">
      <alignment vertical="center" shrinkToFit="1"/>
    </xf>
    <xf numFmtId="0" fontId="25" fillId="0" borderId="11" xfId="0" applyFont="1" applyBorder="1">
      <alignment vertical="center"/>
    </xf>
    <xf numFmtId="0" fontId="25" fillId="0" borderId="43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2" borderId="43" xfId="0" applyFont="1" applyFill="1" applyBorder="1">
      <alignment vertical="center"/>
    </xf>
    <xf numFmtId="0" fontId="25" fillId="2" borderId="12" xfId="0" applyFont="1" applyFill="1" applyBorder="1">
      <alignment vertical="center"/>
    </xf>
    <xf numFmtId="0" fontId="25" fillId="0" borderId="43" xfId="0" applyFont="1" applyFill="1" applyBorder="1">
      <alignment vertical="center"/>
    </xf>
    <xf numFmtId="0" fontId="25" fillId="3" borderId="12" xfId="0" applyFont="1" applyFill="1" applyBorder="1">
      <alignment vertical="center"/>
    </xf>
    <xf numFmtId="0" fontId="25" fillId="0" borderId="39" xfId="0" applyFont="1" applyFill="1" applyBorder="1">
      <alignment vertical="center"/>
    </xf>
    <xf numFmtId="0" fontId="25" fillId="3" borderId="11" xfId="0" applyFont="1" applyFill="1" applyBorder="1">
      <alignment vertical="center"/>
    </xf>
    <xf numFmtId="0" fontId="25" fillId="0" borderId="43" xfId="0" applyFont="1" applyBorder="1">
      <alignment vertical="center"/>
    </xf>
    <xf numFmtId="0" fontId="25" fillId="0" borderId="13" xfId="0" applyFont="1" applyBorder="1">
      <alignment vertical="center"/>
    </xf>
    <xf numFmtId="0" fontId="25" fillId="0" borderId="74" xfId="0" applyFont="1" applyBorder="1" applyAlignment="1">
      <alignment horizontal="center" vertical="center" shrinkToFit="1"/>
    </xf>
    <xf numFmtId="0" fontId="30" fillId="2" borderId="51" xfId="0" applyFont="1" applyFill="1" applyBorder="1" applyAlignment="1">
      <alignment horizontal="center" vertical="center" shrinkToFit="1"/>
    </xf>
    <xf numFmtId="0" fontId="25" fillId="0" borderId="73" xfId="0" applyFont="1" applyBorder="1" applyAlignment="1">
      <alignment horizontal="center" vertical="center" shrinkToFit="1"/>
    </xf>
    <xf numFmtId="0" fontId="25" fillId="0" borderId="1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 shrinkToFit="1"/>
    </xf>
    <xf numFmtId="0" fontId="25" fillId="2" borderId="39" xfId="0" applyFont="1" applyFill="1" applyBorder="1">
      <alignment vertical="center"/>
    </xf>
    <xf numFmtId="0" fontId="25" fillId="2" borderId="11" xfId="0" applyFont="1" applyFill="1" applyBorder="1">
      <alignment vertical="center"/>
    </xf>
    <xf numFmtId="0" fontId="29" fillId="0" borderId="39" xfId="0" applyFont="1" applyBorder="1">
      <alignment vertical="center"/>
    </xf>
    <xf numFmtId="0" fontId="29" fillId="3" borderId="11" xfId="0" applyFont="1" applyFill="1" applyBorder="1">
      <alignment vertical="center"/>
    </xf>
    <xf numFmtId="0" fontId="29" fillId="0" borderId="43" xfId="0" applyFont="1" applyBorder="1">
      <alignment vertical="center"/>
    </xf>
    <xf numFmtId="0" fontId="29" fillId="3" borderId="12" xfId="0" applyFont="1" applyFill="1" applyBorder="1">
      <alignment vertical="center"/>
    </xf>
    <xf numFmtId="0" fontId="25" fillId="2" borderId="59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25" fillId="0" borderId="13" xfId="0" applyFont="1" applyBorder="1" applyAlignment="1">
      <alignment vertical="center" shrinkToFit="1"/>
    </xf>
    <xf numFmtId="0" fontId="25" fillId="3" borderId="55" xfId="0" applyFont="1" applyFill="1" applyBorder="1" applyAlignment="1">
      <alignment horizontal="left" vertical="center"/>
    </xf>
    <xf numFmtId="0" fontId="28" fillId="5" borderId="12" xfId="1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 shrinkToFit="1"/>
    </xf>
    <xf numFmtId="0" fontId="33" fillId="0" borderId="125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 shrinkToFit="1"/>
    </xf>
    <xf numFmtId="0" fontId="25" fillId="2" borderId="51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shrinkToFit="1"/>
    </xf>
    <xf numFmtId="0" fontId="28" fillId="5" borderId="12" xfId="1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 shrinkToFit="1"/>
    </xf>
    <xf numFmtId="0" fontId="33" fillId="2" borderId="5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25" fillId="0" borderId="57" xfId="0" applyFont="1" applyBorder="1" applyAlignment="1">
      <alignment horizontal="center" vertical="center" shrinkToFit="1"/>
    </xf>
    <xf numFmtId="0" fontId="25" fillId="0" borderId="125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 shrinkToFit="1"/>
    </xf>
    <xf numFmtId="0" fontId="25" fillId="0" borderId="129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center" shrinkToFit="1"/>
    </xf>
    <xf numFmtId="0" fontId="25" fillId="0" borderId="10" xfId="0" applyFont="1" applyFill="1" applyBorder="1" applyAlignment="1"/>
    <xf numFmtId="0" fontId="25" fillId="0" borderId="10" xfId="0" applyFont="1" applyFill="1" applyBorder="1" applyAlignment="1">
      <alignment vertical="center"/>
    </xf>
    <xf numFmtId="0" fontId="25" fillId="3" borderId="55" xfId="0" applyFont="1" applyFill="1" applyBorder="1" applyAlignment="1">
      <alignment horizontal="center" vertical="center"/>
    </xf>
    <xf numFmtId="0" fontId="28" fillId="5" borderId="11" xfId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9" fillId="0" borderId="39" xfId="0" applyFont="1" applyFill="1" applyBorder="1">
      <alignment vertical="center"/>
    </xf>
    <xf numFmtId="0" fontId="28" fillId="5" borderId="20" xfId="1" applyFont="1" applyBorder="1" applyAlignment="1">
      <alignment horizontal="center" vertical="center"/>
    </xf>
    <xf numFmtId="0" fontId="29" fillId="0" borderId="43" xfId="0" applyFont="1" applyFill="1" applyBorder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 vertical="center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35" xfId="0" applyFont="1" applyFill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32" fillId="0" borderId="43" xfId="0" applyFont="1" applyFill="1" applyBorder="1">
      <alignment vertical="center"/>
    </xf>
    <xf numFmtId="0" fontId="25" fillId="0" borderId="66" xfId="0" applyFont="1" applyFill="1" applyBorder="1" applyAlignment="1">
      <alignment horizontal="center" vertical="center" shrinkToFit="1"/>
    </xf>
    <xf numFmtId="0" fontId="25" fillId="2" borderId="58" xfId="0" applyFont="1" applyFill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28" fillId="5" borderId="0" xfId="1" applyFont="1" applyBorder="1" applyAlignment="1">
      <alignment horizontal="center" vertical="center" textRotation="255"/>
    </xf>
    <xf numFmtId="0" fontId="25" fillId="0" borderId="5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0" fontId="28" fillId="5" borderId="30" xfId="1" applyFont="1" applyBorder="1" applyAlignment="1">
      <alignment horizontal="center" vertical="center"/>
    </xf>
    <xf numFmtId="0" fontId="28" fillId="5" borderId="31" xfId="1" applyFont="1" applyBorder="1" applyAlignment="1">
      <alignment horizontal="center" vertical="center"/>
    </xf>
    <xf numFmtId="0" fontId="28" fillId="5" borderId="32" xfId="1" applyFont="1" applyBorder="1" applyAlignment="1">
      <alignment horizontal="center" vertical="center"/>
    </xf>
    <xf numFmtId="0" fontId="28" fillId="5" borderId="27" xfId="1" applyFont="1" applyBorder="1" applyAlignment="1">
      <alignment horizontal="center" vertical="center"/>
    </xf>
    <xf numFmtId="0" fontId="28" fillId="5" borderId="25" xfId="1" applyFont="1" applyBorder="1" applyAlignment="1">
      <alignment vertical="center" shrinkToFit="1"/>
    </xf>
    <xf numFmtId="0" fontId="30" fillId="0" borderId="73" xfId="0" applyFont="1" applyBorder="1" applyAlignment="1">
      <alignment horizontal="center" vertical="center" wrapText="1" shrinkToFit="1"/>
    </xf>
    <xf numFmtId="0" fontId="28" fillId="5" borderId="12" xfId="1" applyFont="1" applyBorder="1" applyAlignment="1">
      <alignment vertical="center" shrinkToFit="1"/>
    </xf>
    <xf numFmtId="0" fontId="25" fillId="0" borderId="12" xfId="0" applyFont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left" vertical="center" shrinkToFit="1"/>
    </xf>
    <xf numFmtId="0" fontId="28" fillId="5" borderId="40" xfId="1" applyFont="1" applyBorder="1" applyAlignment="1">
      <alignment horizontal="center" vertical="center"/>
    </xf>
    <xf numFmtId="0" fontId="28" fillId="5" borderId="21" xfId="1" applyFont="1" applyBorder="1" applyAlignment="1">
      <alignment vertical="center" shrinkToFit="1"/>
    </xf>
    <xf numFmtId="0" fontId="25" fillId="0" borderId="131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8" fillId="5" borderId="0" xfId="1" applyFont="1" applyBorder="1" applyAlignment="1">
      <alignment horizontal="left" vertical="center"/>
    </xf>
    <xf numFmtId="0" fontId="28" fillId="5" borderId="23" xfId="1" applyFont="1" applyBorder="1" applyAlignment="1">
      <alignment horizontal="center" vertical="center"/>
    </xf>
    <xf numFmtId="0" fontId="28" fillId="5" borderId="24" xfId="1" applyFont="1" applyBorder="1" applyAlignment="1">
      <alignment horizontal="center" vertical="center"/>
    </xf>
    <xf numFmtId="0" fontId="28" fillId="5" borderId="25" xfId="1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 shrinkToFit="1"/>
    </xf>
    <xf numFmtId="0" fontId="28" fillId="5" borderId="3" xfId="1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39" xfId="0" applyFont="1" applyBorder="1">
      <alignment vertical="center"/>
    </xf>
    <xf numFmtId="0" fontId="25" fillId="0" borderId="66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wrapText="1" shrinkToFit="1"/>
    </xf>
    <xf numFmtId="0" fontId="25" fillId="0" borderId="131" xfId="0" applyFont="1" applyFill="1" applyBorder="1" applyAlignment="1">
      <alignment horizontal="center" vertical="center" shrinkToFit="1"/>
    </xf>
    <xf numFmtId="0" fontId="28" fillId="5" borderId="0" xfId="1" applyFont="1" applyBorder="1" applyAlignment="1">
      <alignment horizontal="center" vertical="center" shrinkToFit="1"/>
    </xf>
    <xf numFmtId="0" fontId="25" fillId="3" borderId="0" xfId="0" applyFont="1" applyFill="1">
      <alignment vertical="center"/>
    </xf>
    <xf numFmtId="0" fontId="25" fillId="0" borderId="0" xfId="0" applyFont="1" applyBorder="1" applyAlignment="1">
      <alignment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46" xfId="0" applyFont="1" applyBorder="1" applyAlignment="1">
      <alignment vertical="center" shrinkToFit="1"/>
    </xf>
    <xf numFmtId="0" fontId="25" fillId="0" borderId="12" xfId="0" applyFont="1" applyBorder="1" applyAlignment="1">
      <alignment horizontal="right" vertical="center"/>
    </xf>
    <xf numFmtId="0" fontId="28" fillId="5" borderId="25" xfId="1" applyFont="1" applyBorder="1" applyAlignment="1">
      <alignment horizontal="center" vertical="center" shrinkToFit="1"/>
    </xf>
    <xf numFmtId="0" fontId="25" fillId="0" borderId="125" xfId="0" applyFont="1" applyBorder="1" applyAlignment="1">
      <alignment horizontal="center" vertical="center" shrinkToFit="1"/>
    </xf>
    <xf numFmtId="0" fontId="25" fillId="0" borderId="9" xfId="0" applyFont="1" applyBorder="1">
      <alignment vertical="center"/>
    </xf>
    <xf numFmtId="0" fontId="25" fillId="0" borderId="67" xfId="0" applyFont="1" applyBorder="1" applyAlignment="1">
      <alignment horizontal="center" vertical="center"/>
    </xf>
    <xf numFmtId="0" fontId="25" fillId="0" borderId="61" xfId="0" applyFont="1" applyBorder="1">
      <alignment vertical="center"/>
    </xf>
    <xf numFmtId="0" fontId="30" fillId="0" borderId="128" xfId="0" applyFont="1" applyBorder="1" applyAlignment="1">
      <alignment horizontal="center" vertical="center" shrinkToFit="1"/>
    </xf>
    <xf numFmtId="0" fontId="25" fillId="0" borderId="130" xfId="0" applyFont="1" applyBorder="1" applyAlignment="1">
      <alignment horizontal="center" vertical="center" shrinkToFit="1"/>
    </xf>
    <xf numFmtId="0" fontId="25" fillId="2" borderId="0" xfId="0" applyFont="1" applyFill="1">
      <alignment vertical="center"/>
    </xf>
    <xf numFmtId="0" fontId="17" fillId="0" borderId="18" xfId="3" applyFont="1" applyBorder="1" applyAlignment="1">
      <alignment horizontal="center" vertical="center"/>
    </xf>
    <xf numFmtId="0" fontId="17" fillId="0" borderId="46" xfId="3" applyFont="1" applyBorder="1" applyAlignment="1">
      <alignment horizontal="center" vertical="center"/>
    </xf>
    <xf numFmtId="0" fontId="17" fillId="0" borderId="56" xfId="3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9" fillId="0" borderId="103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21" fillId="0" borderId="114" xfId="0" applyFont="1" applyBorder="1" applyAlignment="1">
      <alignment horizontal="center" vertical="center" wrapText="1"/>
    </xf>
    <xf numFmtId="0" fontId="21" fillId="0" borderId="111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25" fillId="3" borderId="55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right" vertical="center" wrapText="1"/>
    </xf>
    <xf numFmtId="0" fontId="25" fillId="3" borderId="55" xfId="0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shrinkToFit="1"/>
    </xf>
    <xf numFmtId="0" fontId="25" fillId="0" borderId="55" xfId="0" applyFont="1" applyBorder="1" applyAlignment="1">
      <alignment horizontal="right" vertical="center" shrinkToFit="1"/>
    </xf>
    <xf numFmtId="0" fontId="25" fillId="3" borderId="10" xfId="0" applyFont="1" applyFill="1" applyBorder="1" applyAlignment="1">
      <alignment horizontal="right" vertical="center"/>
    </xf>
    <xf numFmtId="0" fontId="25" fillId="3" borderId="55" xfId="0" applyFont="1" applyFill="1" applyBorder="1" applyAlignment="1">
      <alignment horizontal="righ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5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5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/>
    </xf>
    <xf numFmtId="0" fontId="25" fillId="0" borderId="55" xfId="0" applyFont="1" applyBorder="1" applyAlignment="1">
      <alignment horizontal="right" vertical="center"/>
    </xf>
    <xf numFmtId="0" fontId="25" fillId="3" borderId="10" xfId="0" applyFont="1" applyFill="1" applyBorder="1" applyAlignment="1">
      <alignment horizontal="right" vertical="center" shrinkToFit="1"/>
    </xf>
    <xf numFmtId="0" fontId="25" fillId="3" borderId="55" xfId="0" applyFont="1" applyFill="1" applyBorder="1" applyAlignment="1">
      <alignment horizontal="right" vertical="center" shrinkToFit="1"/>
    </xf>
    <xf numFmtId="0" fontId="25" fillId="0" borderId="11" xfId="0" applyFont="1" applyBorder="1" applyAlignment="1">
      <alignment horizontal="right" vertical="center" shrinkToFit="1"/>
    </xf>
    <xf numFmtId="0" fontId="25" fillId="0" borderId="11" xfId="0" applyFont="1" applyBorder="1" applyAlignment="1">
      <alignment horizontal="right" vertical="center"/>
    </xf>
    <xf numFmtId="0" fontId="30" fillId="3" borderId="10" xfId="0" applyFont="1" applyFill="1" applyBorder="1" applyAlignment="1">
      <alignment horizontal="right" vertical="center" shrinkToFit="1"/>
    </xf>
    <xf numFmtId="0" fontId="30" fillId="3" borderId="55" xfId="0" applyFont="1" applyFill="1" applyBorder="1" applyAlignment="1">
      <alignment horizontal="right" vertical="center" shrinkToFit="1"/>
    </xf>
    <xf numFmtId="0" fontId="25" fillId="3" borderId="11" xfId="0" applyFont="1" applyFill="1" applyBorder="1" applyAlignment="1">
      <alignment horizontal="right" vertical="center"/>
    </xf>
    <xf numFmtId="0" fontId="25" fillId="3" borderId="45" xfId="0" applyFont="1" applyFill="1" applyBorder="1" applyAlignment="1">
      <alignment horizontal="right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right" vertical="center"/>
    </xf>
    <xf numFmtId="0" fontId="28" fillId="5" borderId="38" xfId="1" applyFont="1" applyBorder="1" applyAlignment="1">
      <alignment horizontal="center" vertical="center" textRotation="255"/>
    </xf>
    <xf numFmtId="0" fontId="28" fillId="5" borderId="33" xfId="1" applyFont="1" applyBorder="1" applyAlignment="1">
      <alignment horizontal="center" vertical="center" textRotation="255"/>
    </xf>
    <xf numFmtId="0" fontId="28" fillId="5" borderId="34" xfId="1" applyFont="1" applyBorder="1" applyAlignment="1">
      <alignment horizontal="center" vertical="center" textRotation="255"/>
    </xf>
    <xf numFmtId="0" fontId="28" fillId="5" borderId="52" xfId="1" applyFont="1" applyBorder="1" applyAlignment="1">
      <alignment horizontal="left" wrapText="1"/>
    </xf>
    <xf numFmtId="0" fontId="28" fillId="5" borderId="0" xfId="1" applyFont="1" applyAlignment="1">
      <alignment horizontal="left" wrapText="1"/>
    </xf>
    <xf numFmtId="0" fontId="25" fillId="0" borderId="0" xfId="0" applyFont="1" applyAlignment="1">
      <alignment horizontal="right" vertical="center" shrinkToFit="1"/>
    </xf>
    <xf numFmtId="0" fontId="25" fillId="0" borderId="0" xfId="0" applyFont="1" applyAlignment="1">
      <alignment vertical="center" shrinkToFit="1"/>
    </xf>
    <xf numFmtId="0" fontId="28" fillId="5" borderId="63" xfId="1" applyFont="1" applyBorder="1" applyAlignment="1">
      <alignment horizontal="center" vertical="center" textRotation="255"/>
    </xf>
    <xf numFmtId="0" fontId="28" fillId="5" borderId="9" xfId="1" applyFont="1" applyBorder="1" applyAlignment="1">
      <alignment horizontal="center" vertical="center" textRotation="255"/>
    </xf>
    <xf numFmtId="0" fontId="28" fillId="5" borderId="18" xfId="1" applyFont="1" applyBorder="1" applyAlignment="1">
      <alignment horizontal="center" vertical="center" textRotation="255"/>
    </xf>
    <xf numFmtId="0" fontId="25" fillId="0" borderId="0" xfId="0" applyFont="1" applyAlignment="1">
      <alignment horizontal="left" vertical="center" shrinkToFit="1"/>
    </xf>
    <xf numFmtId="0" fontId="25" fillId="0" borderId="6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6" fillId="5" borderId="0" xfId="1" applyFont="1" applyAlignment="1">
      <alignment horizontal="center" vertical="center" shrinkToFit="1"/>
    </xf>
    <xf numFmtId="0" fontId="27" fillId="5" borderId="0" xfId="1" applyFont="1" applyAlignment="1">
      <alignment horizontal="center" vertical="center" shrinkToFit="1"/>
    </xf>
    <xf numFmtId="0" fontId="13" fillId="5" borderId="52" xfId="1" applyFont="1" applyBorder="1" applyAlignment="1">
      <alignment horizontal="left" wrapText="1"/>
    </xf>
    <xf numFmtId="0" fontId="13" fillId="5" borderId="0" xfId="1" applyFont="1" applyAlignment="1">
      <alignment horizontal="left" wrapText="1"/>
    </xf>
    <xf numFmtId="0" fontId="13" fillId="5" borderId="38" xfId="1" applyFont="1" applyBorder="1" applyAlignment="1">
      <alignment horizontal="center" vertical="center" textRotation="255"/>
    </xf>
    <xf numFmtId="0" fontId="13" fillId="5" borderId="33" xfId="1" applyFont="1" applyBorder="1" applyAlignment="1">
      <alignment horizontal="center" vertical="center" textRotation="255"/>
    </xf>
    <xf numFmtId="0" fontId="13" fillId="5" borderId="34" xfId="1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24" fillId="5" borderId="0" xfId="1" applyFont="1" applyAlignment="1">
      <alignment horizontal="center" vertical="center" shrinkToFit="1"/>
    </xf>
    <xf numFmtId="0" fontId="14" fillId="5" borderId="0" xfId="1" applyFont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5" borderId="63" xfId="1" applyFont="1" applyBorder="1" applyAlignment="1">
      <alignment horizontal="center" vertical="center" textRotation="255"/>
    </xf>
    <xf numFmtId="0" fontId="13" fillId="5" borderId="9" xfId="1" applyFont="1" applyBorder="1" applyAlignment="1">
      <alignment horizontal="center" vertical="center" textRotation="255"/>
    </xf>
    <xf numFmtId="0" fontId="13" fillId="5" borderId="18" xfId="1" applyFont="1" applyBorder="1" applyAlignment="1">
      <alignment horizontal="center" vertical="center" textRotation="255"/>
    </xf>
  </cellXfs>
  <cellStyles count="5">
    <cellStyle name="どちらでもない" xfId="2" builtinId="28"/>
    <cellStyle name="標準" xfId="0" builtinId="0"/>
    <cellStyle name="標準 3" xfId="3"/>
    <cellStyle name="標準 4" xfId="4"/>
    <cellStyle name="良い" xfId="1" builtinId="26"/>
  </cellStyles>
  <dxfs count="28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FF"/>
      <color rgb="FF66FFCC"/>
      <color rgb="FFC6EFCE"/>
      <color rgb="FF99FFCC"/>
      <color rgb="FFFF7C80"/>
      <color rgb="FF66CCFF"/>
      <color rgb="FF35DF35"/>
      <color rgb="FF66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27214</xdr:colOff>
      <xdr:row>5</xdr:row>
      <xdr:rowOff>27215</xdr:rowOff>
    </xdr:from>
    <xdr:to>
      <xdr:col>43</xdr:col>
      <xdr:colOff>0</xdr:colOff>
      <xdr:row>11</xdr:row>
      <xdr:rowOff>296333</xdr:rowOff>
    </xdr:to>
    <xdr:cxnSp macro="">
      <xdr:nvCxnSpPr>
        <xdr:cNvPr id="3" name="直線コネクタ 2"/>
        <xdr:cNvCxnSpPr/>
      </xdr:nvCxnSpPr>
      <xdr:spPr>
        <a:xfrm>
          <a:off x="18505714" y="1434798"/>
          <a:ext cx="8301869" cy="2343452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18</xdr:row>
      <xdr:rowOff>27215</xdr:rowOff>
    </xdr:from>
    <xdr:to>
      <xdr:col>43</xdr:col>
      <xdr:colOff>21167</xdr:colOff>
      <xdr:row>25</xdr:row>
      <xdr:rowOff>0</xdr:rowOff>
    </xdr:to>
    <xdr:cxnSp macro="">
      <xdr:nvCxnSpPr>
        <xdr:cNvPr id="4" name="直線コネクタ 3"/>
        <xdr:cNvCxnSpPr/>
      </xdr:nvCxnSpPr>
      <xdr:spPr>
        <a:xfrm>
          <a:off x="18505714" y="6504215"/>
          <a:ext cx="8323036" cy="238578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34</xdr:row>
      <xdr:rowOff>21166</xdr:rowOff>
    </xdr:from>
    <xdr:to>
      <xdr:col>43</xdr:col>
      <xdr:colOff>16630</xdr:colOff>
      <xdr:row>40</xdr:row>
      <xdr:rowOff>299357</xdr:rowOff>
    </xdr:to>
    <xdr:cxnSp macro="">
      <xdr:nvCxnSpPr>
        <xdr:cNvPr id="5" name="直線コネクタ 4"/>
        <xdr:cNvCxnSpPr/>
      </xdr:nvCxnSpPr>
      <xdr:spPr>
        <a:xfrm>
          <a:off x="18499667" y="11885083"/>
          <a:ext cx="8324546" cy="2341941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47</xdr:row>
      <xdr:rowOff>27215</xdr:rowOff>
    </xdr:from>
    <xdr:to>
      <xdr:col>42</xdr:col>
      <xdr:colOff>603250</xdr:colOff>
      <xdr:row>53</xdr:row>
      <xdr:rowOff>306917</xdr:rowOff>
    </xdr:to>
    <xdr:cxnSp macro="">
      <xdr:nvCxnSpPr>
        <xdr:cNvPr id="6" name="直線コネクタ 5"/>
        <xdr:cNvCxnSpPr/>
      </xdr:nvCxnSpPr>
      <xdr:spPr>
        <a:xfrm>
          <a:off x="18505714" y="16314965"/>
          <a:ext cx="8280703" cy="2343452"/>
        </a:xfrm>
        <a:prstGeom prst="line">
          <a:avLst/>
        </a:prstGeom>
        <a:ln w="127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92</xdr:row>
      <xdr:rowOff>264583</xdr:rowOff>
    </xdr:from>
    <xdr:to>
      <xdr:col>42</xdr:col>
      <xdr:colOff>619880</xdr:colOff>
      <xdr:row>99</xdr:row>
      <xdr:rowOff>341690</xdr:rowOff>
    </xdr:to>
    <xdr:cxnSp macro="">
      <xdr:nvCxnSpPr>
        <xdr:cNvPr id="11" name="直線コネクタ 10"/>
        <xdr:cNvCxnSpPr/>
      </xdr:nvCxnSpPr>
      <xdr:spPr>
        <a:xfrm>
          <a:off x="18499667" y="32575500"/>
          <a:ext cx="8303380" cy="249010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77</xdr:row>
      <xdr:rowOff>27215</xdr:rowOff>
    </xdr:from>
    <xdr:to>
      <xdr:col>43</xdr:col>
      <xdr:colOff>10584</xdr:colOff>
      <xdr:row>83</xdr:row>
      <xdr:rowOff>338666</xdr:rowOff>
    </xdr:to>
    <xdr:cxnSp macro="">
      <xdr:nvCxnSpPr>
        <xdr:cNvPr id="14" name="直線コネクタ 13"/>
        <xdr:cNvCxnSpPr/>
      </xdr:nvCxnSpPr>
      <xdr:spPr>
        <a:xfrm>
          <a:off x="18505714" y="26824215"/>
          <a:ext cx="8312453" cy="236461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63</xdr:row>
      <xdr:rowOff>27215</xdr:rowOff>
    </xdr:from>
    <xdr:to>
      <xdr:col>43</xdr:col>
      <xdr:colOff>10584</xdr:colOff>
      <xdr:row>69</xdr:row>
      <xdr:rowOff>317500</xdr:rowOff>
    </xdr:to>
    <xdr:cxnSp macro="">
      <xdr:nvCxnSpPr>
        <xdr:cNvPr id="29" name="直線コネクタ 28"/>
        <xdr:cNvCxnSpPr/>
      </xdr:nvCxnSpPr>
      <xdr:spPr>
        <a:xfrm>
          <a:off x="18505714" y="22156965"/>
          <a:ext cx="8312453" cy="2364618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106</xdr:row>
      <xdr:rowOff>10584</xdr:rowOff>
    </xdr:from>
    <xdr:to>
      <xdr:col>43</xdr:col>
      <xdr:colOff>10584</xdr:colOff>
      <xdr:row>112</xdr:row>
      <xdr:rowOff>349250</xdr:rowOff>
    </xdr:to>
    <xdr:cxnSp macro="">
      <xdr:nvCxnSpPr>
        <xdr:cNvPr id="34" name="直線コネクタ 33"/>
        <xdr:cNvCxnSpPr/>
      </xdr:nvCxnSpPr>
      <xdr:spPr>
        <a:xfrm>
          <a:off x="18499667" y="37867167"/>
          <a:ext cx="8318500" cy="2465916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27214</xdr:colOff>
      <xdr:row>128</xdr:row>
      <xdr:rowOff>204107</xdr:rowOff>
    </xdr:to>
    <xdr:cxnSp macro="">
      <xdr:nvCxnSpPr>
        <xdr:cNvPr id="35" name="直線コネクタ 34"/>
        <xdr:cNvCxnSpPr/>
      </xdr:nvCxnSpPr>
      <xdr:spPr>
        <a:xfrm>
          <a:off x="17457964" y="29459465"/>
          <a:ext cx="7239000" cy="20818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27214</xdr:colOff>
      <xdr:row>128</xdr:row>
      <xdr:rowOff>204107</xdr:rowOff>
    </xdr:to>
    <xdr:cxnSp macro="">
      <xdr:nvCxnSpPr>
        <xdr:cNvPr id="36" name="直線コネクタ 35"/>
        <xdr:cNvCxnSpPr/>
      </xdr:nvCxnSpPr>
      <xdr:spPr>
        <a:xfrm>
          <a:off x="17457964" y="29459465"/>
          <a:ext cx="7239000" cy="20818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27214</xdr:colOff>
      <xdr:row>128</xdr:row>
      <xdr:rowOff>204107</xdr:rowOff>
    </xdr:to>
    <xdr:cxnSp macro="">
      <xdr:nvCxnSpPr>
        <xdr:cNvPr id="37" name="直線コネクタ 36"/>
        <xdr:cNvCxnSpPr/>
      </xdr:nvCxnSpPr>
      <xdr:spPr>
        <a:xfrm>
          <a:off x="17457964" y="29459465"/>
          <a:ext cx="7239000" cy="20818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27214</xdr:colOff>
      <xdr:row>128</xdr:row>
      <xdr:rowOff>204107</xdr:rowOff>
    </xdr:to>
    <xdr:cxnSp macro="">
      <xdr:nvCxnSpPr>
        <xdr:cNvPr id="38" name="直線コネクタ 37"/>
        <xdr:cNvCxnSpPr/>
      </xdr:nvCxnSpPr>
      <xdr:spPr>
        <a:xfrm>
          <a:off x="17457964" y="29459465"/>
          <a:ext cx="7239000" cy="20818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122</xdr:row>
      <xdr:rowOff>27215</xdr:rowOff>
    </xdr:from>
    <xdr:to>
      <xdr:col>43</xdr:col>
      <xdr:colOff>27214</xdr:colOff>
      <xdr:row>128</xdr:row>
      <xdr:rowOff>204107</xdr:rowOff>
    </xdr:to>
    <xdr:cxnSp macro="">
      <xdr:nvCxnSpPr>
        <xdr:cNvPr id="39" name="直線コネクタ 38"/>
        <xdr:cNvCxnSpPr/>
      </xdr:nvCxnSpPr>
      <xdr:spPr>
        <a:xfrm>
          <a:off x="17457964" y="29459465"/>
          <a:ext cx="7239000" cy="20818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63500</xdr:colOff>
      <xdr:row>133</xdr:row>
      <xdr:rowOff>296334</xdr:rowOff>
    </xdr:from>
    <xdr:to>
      <xdr:col>42</xdr:col>
      <xdr:colOff>571500</xdr:colOff>
      <xdr:row>140</xdr:row>
      <xdr:rowOff>338666</xdr:rowOff>
    </xdr:to>
    <xdr:cxnSp macro="">
      <xdr:nvCxnSpPr>
        <xdr:cNvPr id="42" name="直線コネクタ 41"/>
        <xdr:cNvCxnSpPr/>
      </xdr:nvCxnSpPr>
      <xdr:spPr>
        <a:xfrm>
          <a:off x="18542000" y="47413334"/>
          <a:ext cx="8212667" cy="2476499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27214</xdr:colOff>
      <xdr:row>149</xdr:row>
      <xdr:rowOff>27215</xdr:rowOff>
    </xdr:from>
    <xdr:to>
      <xdr:col>43</xdr:col>
      <xdr:colOff>31750</xdr:colOff>
      <xdr:row>156</xdr:row>
      <xdr:rowOff>0</xdr:rowOff>
    </xdr:to>
    <xdr:cxnSp macro="">
      <xdr:nvCxnSpPr>
        <xdr:cNvPr id="47" name="直線コネクタ 46"/>
        <xdr:cNvCxnSpPr/>
      </xdr:nvCxnSpPr>
      <xdr:spPr>
        <a:xfrm>
          <a:off x="18505714" y="53261382"/>
          <a:ext cx="8333619" cy="244928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161</xdr:row>
      <xdr:rowOff>0</xdr:rowOff>
    </xdr:from>
    <xdr:to>
      <xdr:col>43</xdr:col>
      <xdr:colOff>21167</xdr:colOff>
      <xdr:row>168</xdr:row>
      <xdr:rowOff>31750</xdr:rowOff>
    </xdr:to>
    <xdr:cxnSp macro="">
      <xdr:nvCxnSpPr>
        <xdr:cNvPr id="54" name="直線コネクタ 53"/>
        <xdr:cNvCxnSpPr/>
      </xdr:nvCxnSpPr>
      <xdr:spPr>
        <a:xfrm>
          <a:off x="18748375" y="51149250"/>
          <a:ext cx="8307917" cy="2524125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21167</xdr:colOff>
      <xdr:row>176</xdr:row>
      <xdr:rowOff>306917</xdr:rowOff>
    </xdr:from>
    <xdr:to>
      <xdr:col>42</xdr:col>
      <xdr:colOff>613833</xdr:colOff>
      <xdr:row>183</xdr:row>
      <xdr:rowOff>349250</xdr:rowOff>
    </xdr:to>
    <xdr:cxnSp macro="">
      <xdr:nvCxnSpPr>
        <xdr:cNvPr id="60" name="直線コネクタ 59"/>
        <xdr:cNvCxnSpPr/>
      </xdr:nvCxnSpPr>
      <xdr:spPr>
        <a:xfrm>
          <a:off x="18499667" y="63500000"/>
          <a:ext cx="8297333" cy="247650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74083</xdr:colOff>
      <xdr:row>189</xdr:row>
      <xdr:rowOff>0</xdr:rowOff>
    </xdr:from>
    <xdr:to>
      <xdr:col>42</xdr:col>
      <xdr:colOff>613833</xdr:colOff>
      <xdr:row>195</xdr:row>
      <xdr:rowOff>349250</xdr:rowOff>
    </xdr:to>
    <xdr:cxnSp macro="">
      <xdr:nvCxnSpPr>
        <xdr:cNvPr id="66" name="直線コネクタ 65"/>
        <xdr:cNvCxnSpPr/>
      </xdr:nvCxnSpPr>
      <xdr:spPr>
        <a:xfrm>
          <a:off x="18552583" y="68516500"/>
          <a:ext cx="8244417" cy="246591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6048</xdr:colOff>
      <xdr:row>204</xdr:row>
      <xdr:rowOff>291798</xdr:rowOff>
    </xdr:from>
    <xdr:to>
      <xdr:col>43</xdr:col>
      <xdr:colOff>10584</xdr:colOff>
      <xdr:row>211</xdr:row>
      <xdr:rowOff>349250</xdr:rowOff>
    </xdr:to>
    <xdr:cxnSp macro="">
      <xdr:nvCxnSpPr>
        <xdr:cNvPr id="71" name="直線コネクタ 70"/>
        <xdr:cNvCxnSpPr/>
      </xdr:nvCxnSpPr>
      <xdr:spPr>
        <a:xfrm>
          <a:off x="18484548" y="73782465"/>
          <a:ext cx="8333619" cy="2491618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42333</xdr:colOff>
      <xdr:row>217</xdr:row>
      <xdr:rowOff>0</xdr:rowOff>
    </xdr:from>
    <xdr:to>
      <xdr:col>43</xdr:col>
      <xdr:colOff>6047</xdr:colOff>
      <xdr:row>223</xdr:row>
      <xdr:rowOff>331107</xdr:rowOff>
    </xdr:to>
    <xdr:cxnSp macro="">
      <xdr:nvCxnSpPr>
        <xdr:cNvPr id="76" name="直線コネクタ 75"/>
        <xdr:cNvCxnSpPr/>
      </xdr:nvCxnSpPr>
      <xdr:spPr>
        <a:xfrm>
          <a:off x="18520833" y="78094417"/>
          <a:ext cx="8292797" cy="2447773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10583</xdr:colOff>
      <xdr:row>232</xdr:row>
      <xdr:rowOff>306917</xdr:rowOff>
    </xdr:from>
    <xdr:to>
      <xdr:col>43</xdr:col>
      <xdr:colOff>27214</xdr:colOff>
      <xdr:row>239</xdr:row>
      <xdr:rowOff>309941</xdr:rowOff>
    </xdr:to>
    <xdr:cxnSp macro="">
      <xdr:nvCxnSpPr>
        <xdr:cNvPr id="83" name="直線コネクタ 82"/>
        <xdr:cNvCxnSpPr/>
      </xdr:nvCxnSpPr>
      <xdr:spPr>
        <a:xfrm>
          <a:off x="18489083" y="83999917"/>
          <a:ext cx="8345714" cy="2437191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95250</xdr:colOff>
      <xdr:row>273</xdr:row>
      <xdr:rowOff>0</xdr:rowOff>
    </xdr:from>
    <xdr:to>
      <xdr:col>42</xdr:col>
      <xdr:colOff>613833</xdr:colOff>
      <xdr:row>279</xdr:row>
      <xdr:rowOff>328084</xdr:rowOff>
    </xdr:to>
    <xdr:cxnSp macro="">
      <xdr:nvCxnSpPr>
        <xdr:cNvPr id="88" name="直線コネクタ 87"/>
        <xdr:cNvCxnSpPr/>
      </xdr:nvCxnSpPr>
      <xdr:spPr>
        <a:xfrm>
          <a:off x="18573750" y="98869500"/>
          <a:ext cx="8223250" cy="2402417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52917</xdr:colOff>
      <xdr:row>245</xdr:row>
      <xdr:rowOff>42333</xdr:rowOff>
    </xdr:from>
    <xdr:to>
      <xdr:col>42</xdr:col>
      <xdr:colOff>613833</xdr:colOff>
      <xdr:row>251</xdr:row>
      <xdr:rowOff>317500</xdr:rowOff>
    </xdr:to>
    <xdr:cxnSp macro="">
      <xdr:nvCxnSpPr>
        <xdr:cNvPr id="93" name="直線コネクタ 92"/>
        <xdr:cNvCxnSpPr/>
      </xdr:nvCxnSpPr>
      <xdr:spPr>
        <a:xfrm>
          <a:off x="18531417" y="88212083"/>
          <a:ext cx="8265583" cy="2391834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52917</xdr:colOff>
      <xdr:row>261</xdr:row>
      <xdr:rowOff>0</xdr:rowOff>
    </xdr:from>
    <xdr:to>
      <xdr:col>42</xdr:col>
      <xdr:colOff>560916</xdr:colOff>
      <xdr:row>267</xdr:row>
      <xdr:rowOff>306917</xdr:rowOff>
    </xdr:to>
    <xdr:cxnSp macro="">
      <xdr:nvCxnSpPr>
        <xdr:cNvPr id="100" name="直線コネクタ 99"/>
        <xdr:cNvCxnSpPr/>
      </xdr:nvCxnSpPr>
      <xdr:spPr>
        <a:xfrm>
          <a:off x="18531417" y="94075250"/>
          <a:ext cx="8212666" cy="2381250"/>
        </a:xfrm>
        <a:prstGeom prst="line">
          <a:avLst/>
        </a:prstGeom>
        <a:ln w="127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DF35"/>
  </sheetPr>
  <dimension ref="A1:M109"/>
  <sheetViews>
    <sheetView zoomScaleNormal="100" workbookViewId="0">
      <selection activeCell="E67" sqref="E67"/>
    </sheetView>
  </sheetViews>
  <sheetFormatPr defaultRowHeight="18.75"/>
  <cols>
    <col min="1" max="1" width="9.140625" style="50"/>
    <col min="2" max="2" width="4.28515625" style="129" customWidth="1"/>
    <col min="3" max="3" width="4.28515625" style="132" bestFit="1" customWidth="1"/>
    <col min="4" max="4" width="4.28515625" style="133" customWidth="1"/>
    <col min="5" max="5" width="41.140625" style="50" customWidth="1"/>
    <col min="6" max="6" width="14.5703125" style="132" customWidth="1"/>
    <col min="7" max="7" width="12.140625" style="132" customWidth="1"/>
    <col min="8" max="8" width="2.28515625" style="110" customWidth="1"/>
    <col min="9" max="9" width="4.28515625" style="144" bestFit="1" customWidth="1"/>
    <col min="10" max="10" width="4.28515625" style="133" customWidth="1"/>
    <col min="11" max="11" width="41.7109375" style="50" customWidth="1"/>
    <col min="12" max="12" width="11.5703125" style="132" customWidth="1"/>
    <col min="13" max="13" width="12.5703125" style="132" customWidth="1"/>
    <col min="14" max="14" width="12.140625" style="50" customWidth="1"/>
    <col min="15" max="16384" width="9.140625" style="50"/>
  </cols>
  <sheetData>
    <row r="1" spans="1:13" ht="19.5" thickBot="1"/>
    <row r="2" spans="1:13" ht="34.5" customHeight="1" thickBot="1">
      <c r="B2" s="541" t="s">
        <v>188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3"/>
    </row>
    <row r="3" spans="1:13" ht="24.75" customHeight="1" thickBot="1">
      <c r="B3" s="535" t="s">
        <v>63</v>
      </c>
      <c r="C3" s="536"/>
      <c r="D3" s="536"/>
      <c r="E3" s="536"/>
      <c r="F3" s="536"/>
      <c r="G3" s="537"/>
      <c r="H3" s="51"/>
      <c r="I3" s="535" t="s">
        <v>64</v>
      </c>
      <c r="J3" s="536"/>
      <c r="K3" s="536"/>
      <c r="L3" s="536"/>
      <c r="M3" s="537"/>
    </row>
    <row r="4" spans="1:13" ht="24" customHeight="1" thickBot="1">
      <c r="B4" s="52"/>
      <c r="C4" s="53" t="s">
        <v>30</v>
      </c>
      <c r="D4" s="54"/>
      <c r="E4" s="55" t="s">
        <v>62</v>
      </c>
      <c r="F4" s="56"/>
      <c r="G4" s="57" t="s">
        <v>31</v>
      </c>
      <c r="H4" s="58"/>
      <c r="I4" s="137" t="s">
        <v>30</v>
      </c>
      <c r="J4" s="59"/>
      <c r="K4" s="55" t="s">
        <v>62</v>
      </c>
      <c r="L4" s="186"/>
      <c r="M4" s="60" t="s">
        <v>65</v>
      </c>
    </row>
    <row r="5" spans="1:13" ht="18" customHeight="1">
      <c r="A5" s="61"/>
      <c r="B5" s="538" t="s">
        <v>34</v>
      </c>
      <c r="C5" s="62">
        <v>1</v>
      </c>
      <c r="D5" s="63" t="s">
        <v>66</v>
      </c>
      <c r="E5" s="64" t="s">
        <v>33</v>
      </c>
      <c r="F5" s="65"/>
      <c r="G5" s="66"/>
      <c r="H5" s="259"/>
      <c r="I5" s="138">
        <v>1</v>
      </c>
      <c r="J5" s="63" t="s">
        <v>191</v>
      </c>
      <c r="K5" s="67" t="str">
        <f t="shared" ref="K5:K18" si="0">IF(J5&lt;=0,"",VLOOKUP(J5,$D$5:$F$18,2,FALSE))</f>
        <v>加茂JVC</v>
      </c>
      <c r="L5" s="201"/>
      <c r="M5" s="66"/>
    </row>
    <row r="6" spans="1:13" ht="18" customHeight="1">
      <c r="A6" s="61"/>
      <c r="B6" s="539"/>
      <c r="C6" s="68">
        <v>2</v>
      </c>
      <c r="D6" s="69" t="s">
        <v>67</v>
      </c>
      <c r="E6" s="70" t="s">
        <v>189</v>
      </c>
      <c r="F6" s="71"/>
      <c r="G6" s="72"/>
      <c r="H6" s="73"/>
      <c r="I6" s="139">
        <v>2</v>
      </c>
      <c r="J6" s="69" t="s">
        <v>192</v>
      </c>
      <c r="K6" s="74" t="str">
        <f t="shared" si="0"/>
        <v>長地</v>
      </c>
      <c r="L6" s="199"/>
      <c r="M6" s="72"/>
    </row>
    <row r="7" spans="1:13" ht="18" customHeight="1">
      <c r="A7" s="61"/>
      <c r="B7" s="539"/>
      <c r="C7" s="68">
        <v>3</v>
      </c>
      <c r="D7" s="69" t="s">
        <v>68</v>
      </c>
      <c r="E7" s="70" t="s">
        <v>190</v>
      </c>
      <c r="F7" s="71"/>
      <c r="G7" s="72"/>
      <c r="H7" s="73"/>
      <c r="I7" s="139">
        <v>3</v>
      </c>
      <c r="J7" s="69" t="s">
        <v>193</v>
      </c>
      <c r="K7" s="74" t="str">
        <f t="shared" si="0"/>
        <v>中之口JVC</v>
      </c>
      <c r="L7" s="199"/>
      <c r="M7" s="72"/>
    </row>
    <row r="8" spans="1:13" ht="18" customHeight="1">
      <c r="A8" s="61"/>
      <c r="B8" s="539"/>
      <c r="C8" s="68">
        <v>4</v>
      </c>
      <c r="D8" s="69" t="s">
        <v>69</v>
      </c>
      <c r="E8" s="287" t="s">
        <v>41</v>
      </c>
      <c r="F8" s="71"/>
      <c r="G8" s="72"/>
      <c r="H8" s="73"/>
      <c r="I8" s="139">
        <v>4</v>
      </c>
      <c r="J8" s="69" t="s">
        <v>194</v>
      </c>
      <c r="K8" s="74" t="str">
        <f t="shared" si="0"/>
        <v>小布施</v>
      </c>
      <c r="L8" s="199"/>
      <c r="M8" s="72"/>
    </row>
    <row r="9" spans="1:13" ht="18" customHeight="1">
      <c r="A9" s="61"/>
      <c r="B9" s="539"/>
      <c r="C9" s="68">
        <v>5</v>
      </c>
      <c r="D9" s="69" t="s">
        <v>70</v>
      </c>
      <c r="E9" s="83" t="s">
        <v>290</v>
      </c>
      <c r="F9" s="75"/>
      <c r="G9" s="72"/>
      <c r="H9" s="73"/>
      <c r="I9" s="139">
        <v>5</v>
      </c>
      <c r="J9" s="69" t="s">
        <v>195</v>
      </c>
      <c r="K9" s="74" t="str">
        <f t="shared" si="0"/>
        <v>竜丘ジュニア</v>
      </c>
      <c r="L9" s="199"/>
      <c r="M9" s="72"/>
    </row>
    <row r="10" spans="1:13" ht="18" customHeight="1">
      <c r="A10" s="61"/>
      <c r="B10" s="539"/>
      <c r="C10" s="68">
        <v>6</v>
      </c>
      <c r="D10" s="69" t="s">
        <v>71</v>
      </c>
      <c r="E10" s="70" t="s">
        <v>47</v>
      </c>
      <c r="F10" s="71"/>
      <c r="G10" s="72"/>
      <c r="H10" s="73"/>
      <c r="I10" s="139">
        <v>6</v>
      </c>
      <c r="J10" s="69" t="s">
        <v>196</v>
      </c>
      <c r="K10" s="74" t="str">
        <f t="shared" si="0"/>
        <v>鎌田</v>
      </c>
      <c r="L10" s="199"/>
      <c r="M10" s="72"/>
    </row>
    <row r="11" spans="1:13" ht="18" customHeight="1" thickBot="1">
      <c r="A11" s="61"/>
      <c r="B11" s="540"/>
      <c r="C11" s="76">
        <v>7</v>
      </c>
      <c r="D11" s="77" t="s">
        <v>72</v>
      </c>
      <c r="E11" s="78" t="s">
        <v>289</v>
      </c>
      <c r="F11" s="79"/>
      <c r="G11" s="80"/>
      <c r="H11" s="73"/>
      <c r="I11" s="140">
        <v>7</v>
      </c>
      <c r="J11" s="81"/>
      <c r="K11" s="74" t="s">
        <v>278</v>
      </c>
      <c r="L11" s="200"/>
      <c r="M11" s="80"/>
    </row>
    <row r="12" spans="1:13" ht="18" customHeight="1">
      <c r="A12" s="61"/>
      <c r="B12" s="547" t="s">
        <v>37</v>
      </c>
      <c r="C12" s="138">
        <v>1</v>
      </c>
      <c r="D12" s="69" t="s">
        <v>203</v>
      </c>
      <c r="E12" s="67" t="s">
        <v>291</v>
      </c>
      <c r="F12" s="198"/>
      <c r="G12" s="66"/>
      <c r="H12" s="185"/>
      <c r="I12" s="138">
        <v>1</v>
      </c>
      <c r="J12" s="69" t="s">
        <v>197</v>
      </c>
      <c r="K12" s="67" t="str">
        <f t="shared" si="0"/>
        <v>こだまジュニアクラブ</v>
      </c>
      <c r="L12" s="198"/>
      <c r="M12" s="66"/>
    </row>
    <row r="13" spans="1:13" ht="18" customHeight="1">
      <c r="A13" s="61"/>
      <c r="B13" s="548"/>
      <c r="C13" s="141">
        <v>2</v>
      </c>
      <c r="D13" s="84" t="s">
        <v>73</v>
      </c>
      <c r="E13" s="74" t="s">
        <v>52</v>
      </c>
      <c r="F13" s="199"/>
      <c r="G13" s="72"/>
      <c r="H13" s="73"/>
      <c r="I13" s="141">
        <v>2</v>
      </c>
      <c r="J13" s="84" t="s">
        <v>198</v>
      </c>
      <c r="K13" s="74" t="str">
        <f t="shared" si="0"/>
        <v>湖南</v>
      </c>
      <c r="L13" s="199"/>
      <c r="M13" s="72"/>
    </row>
    <row r="14" spans="1:13" ht="18" customHeight="1">
      <c r="A14" s="61"/>
      <c r="B14" s="548"/>
      <c r="C14" s="139">
        <v>3</v>
      </c>
      <c r="D14" s="86" t="s">
        <v>74</v>
      </c>
      <c r="E14" s="74" t="s">
        <v>292</v>
      </c>
      <c r="F14" s="199"/>
      <c r="G14" s="72"/>
      <c r="H14" s="73"/>
      <c r="I14" s="139">
        <v>3</v>
      </c>
      <c r="J14" s="86" t="s">
        <v>199</v>
      </c>
      <c r="K14" s="74" t="str">
        <f t="shared" si="0"/>
        <v>塚田ＪＳＣ</v>
      </c>
      <c r="L14" s="199"/>
      <c r="M14" s="72"/>
    </row>
    <row r="15" spans="1:13" ht="18" customHeight="1">
      <c r="A15" s="61"/>
      <c r="B15" s="548"/>
      <c r="C15" s="139">
        <v>4</v>
      </c>
      <c r="D15" s="69" t="s">
        <v>204</v>
      </c>
      <c r="E15" s="74" t="s">
        <v>57</v>
      </c>
      <c r="F15" s="199"/>
      <c r="G15" s="72"/>
      <c r="H15" s="73"/>
      <c r="I15" s="139">
        <v>4</v>
      </c>
      <c r="J15" s="69" t="s">
        <v>200</v>
      </c>
      <c r="K15" s="74" t="str">
        <f t="shared" si="0"/>
        <v>安曇野松川</v>
      </c>
      <c r="L15" s="199"/>
      <c r="M15" s="72"/>
    </row>
    <row r="16" spans="1:13" ht="18" customHeight="1">
      <c r="A16" s="61"/>
      <c r="B16" s="548"/>
      <c r="C16" s="139">
        <v>5</v>
      </c>
      <c r="D16" s="54" t="s">
        <v>205</v>
      </c>
      <c r="E16" s="74" t="s">
        <v>60</v>
      </c>
      <c r="F16" s="199"/>
      <c r="G16" s="72"/>
      <c r="H16" s="73"/>
      <c r="I16" s="139">
        <v>5</v>
      </c>
      <c r="J16" s="54" t="s">
        <v>75</v>
      </c>
      <c r="K16" s="74" t="str">
        <f t="shared" si="0"/>
        <v>塩田VBC</v>
      </c>
      <c r="L16" s="199"/>
      <c r="M16" s="72"/>
    </row>
    <row r="17" spans="1:13" ht="18" customHeight="1">
      <c r="A17" s="61"/>
      <c r="B17" s="548"/>
      <c r="C17" s="139">
        <v>6</v>
      </c>
      <c r="D17" s="69" t="s">
        <v>206</v>
      </c>
      <c r="E17" s="74" t="s">
        <v>293</v>
      </c>
      <c r="F17" s="199"/>
      <c r="G17" s="72"/>
      <c r="H17" s="73"/>
      <c r="I17" s="139">
        <v>6</v>
      </c>
      <c r="J17" s="69" t="s">
        <v>201</v>
      </c>
      <c r="K17" s="74" t="str">
        <f t="shared" si="0"/>
        <v>黒部</v>
      </c>
      <c r="L17" s="199"/>
      <c r="M17" s="72"/>
    </row>
    <row r="18" spans="1:13" ht="18" customHeight="1" thickBot="1">
      <c r="A18" s="61"/>
      <c r="B18" s="548"/>
      <c r="C18" s="142">
        <v>7</v>
      </c>
      <c r="D18" s="88" t="s">
        <v>207</v>
      </c>
      <c r="E18" s="82" t="s">
        <v>127</v>
      </c>
      <c r="F18" s="200"/>
      <c r="G18" s="90"/>
      <c r="H18" s="73"/>
      <c r="I18" s="142">
        <v>7</v>
      </c>
      <c r="J18" s="88" t="s">
        <v>202</v>
      </c>
      <c r="K18" s="82" t="str">
        <f t="shared" si="0"/>
        <v>ヴィガ</v>
      </c>
      <c r="L18" s="200"/>
      <c r="M18" s="90"/>
    </row>
    <row r="19" spans="1:13" ht="18" customHeight="1" thickTop="1">
      <c r="B19" s="544" t="s">
        <v>35</v>
      </c>
      <c r="C19" s="143">
        <v>1</v>
      </c>
      <c r="D19" s="91" t="s">
        <v>211</v>
      </c>
      <c r="E19" s="192" t="s">
        <v>295</v>
      </c>
      <c r="F19" s="196"/>
      <c r="G19" s="92"/>
      <c r="H19" s="264"/>
      <c r="I19" s="143">
        <v>1</v>
      </c>
      <c r="J19" s="91" t="s">
        <v>208</v>
      </c>
      <c r="K19" s="192" t="str">
        <f>IF(J19&lt;=0,"",VLOOKUP(J19,$D$19:$F$32,2,FALSE))</f>
        <v>明科</v>
      </c>
      <c r="L19" s="196"/>
      <c r="M19" s="93"/>
    </row>
    <row r="20" spans="1:13" ht="18" customHeight="1">
      <c r="B20" s="545"/>
      <c r="C20" s="139">
        <v>2</v>
      </c>
      <c r="D20" s="69" t="s">
        <v>212</v>
      </c>
      <c r="E20" s="193" t="s">
        <v>294</v>
      </c>
      <c r="F20" s="199"/>
      <c r="G20" s="72"/>
      <c r="H20" s="73"/>
      <c r="I20" s="139">
        <v>2</v>
      </c>
      <c r="J20" s="69" t="s">
        <v>218</v>
      </c>
      <c r="K20" s="193" t="str">
        <f t="shared" ref="K20:K32" si="1">IF(J20&lt;=0,"",VLOOKUP(J20,$D$19:$F$32,2,FALSE))</f>
        <v>黒川JVC</v>
      </c>
      <c r="L20" s="199"/>
      <c r="M20" s="96"/>
    </row>
    <row r="21" spans="1:13" ht="18" customHeight="1">
      <c r="B21" s="545"/>
      <c r="C21" s="139">
        <v>3</v>
      </c>
      <c r="D21" s="98" t="s">
        <v>213</v>
      </c>
      <c r="E21" s="193" t="s">
        <v>126</v>
      </c>
      <c r="F21" s="199"/>
      <c r="G21" s="72"/>
      <c r="H21" s="73"/>
      <c r="I21" s="139">
        <v>3</v>
      </c>
      <c r="J21" s="98" t="s">
        <v>283</v>
      </c>
      <c r="K21" s="193" t="str">
        <f t="shared" si="1"/>
        <v>川中島</v>
      </c>
      <c r="L21" s="199"/>
      <c r="M21" s="96"/>
    </row>
    <row r="22" spans="1:13" ht="18" customHeight="1">
      <c r="B22" s="545"/>
      <c r="C22" s="139">
        <v>4</v>
      </c>
      <c r="D22" s="69" t="s">
        <v>214</v>
      </c>
      <c r="E22" s="193" t="s">
        <v>296</v>
      </c>
      <c r="F22" s="199"/>
      <c r="G22" s="72"/>
      <c r="H22" s="73"/>
      <c r="I22" s="139">
        <v>4</v>
      </c>
      <c r="J22" s="69" t="s">
        <v>219</v>
      </c>
      <c r="K22" s="193" t="str">
        <f t="shared" si="1"/>
        <v>小井川</v>
      </c>
      <c r="L22" s="199"/>
      <c r="M22" s="96"/>
    </row>
    <row r="23" spans="1:13" ht="18" customHeight="1">
      <c r="B23" s="545"/>
      <c r="C23" s="139">
        <v>5</v>
      </c>
      <c r="D23" s="54" t="s">
        <v>215</v>
      </c>
      <c r="E23" s="193" t="s">
        <v>297</v>
      </c>
      <c r="F23" s="199"/>
      <c r="G23" s="72"/>
      <c r="H23" s="73"/>
      <c r="I23" s="139">
        <v>5</v>
      </c>
      <c r="J23" s="54" t="s">
        <v>220</v>
      </c>
      <c r="K23" s="193" t="str">
        <f t="shared" si="1"/>
        <v>須坂南部</v>
      </c>
      <c r="L23" s="199"/>
      <c r="M23" s="96"/>
    </row>
    <row r="24" spans="1:13" ht="18" customHeight="1">
      <c r="B24" s="545"/>
      <c r="C24" s="139">
        <v>6</v>
      </c>
      <c r="D24" s="69" t="s">
        <v>216</v>
      </c>
      <c r="E24" s="193" t="s">
        <v>210</v>
      </c>
      <c r="F24" s="199"/>
      <c r="G24" s="72"/>
      <c r="H24" s="73"/>
      <c r="I24" s="139">
        <v>6</v>
      </c>
      <c r="J24" s="69" t="s">
        <v>221</v>
      </c>
      <c r="K24" s="193" t="str">
        <f t="shared" si="1"/>
        <v>山形JVC</v>
      </c>
      <c r="L24" s="199"/>
      <c r="M24" s="96"/>
    </row>
    <row r="25" spans="1:13" ht="18" customHeight="1" thickBot="1">
      <c r="B25" s="546"/>
      <c r="C25" s="140">
        <v>7</v>
      </c>
      <c r="D25" s="69" t="s">
        <v>76</v>
      </c>
      <c r="E25" s="194"/>
      <c r="F25" s="200"/>
      <c r="G25" s="80"/>
      <c r="H25" s="73"/>
      <c r="I25" s="140">
        <v>7</v>
      </c>
      <c r="J25" s="69" t="s">
        <v>76</v>
      </c>
      <c r="K25" s="194">
        <f t="shared" si="1"/>
        <v>0</v>
      </c>
      <c r="L25" s="200"/>
      <c r="M25" s="96"/>
    </row>
    <row r="26" spans="1:13" ht="18" customHeight="1">
      <c r="B26" s="549" t="s">
        <v>39</v>
      </c>
      <c r="C26" s="103">
        <v>1</v>
      </c>
      <c r="D26" s="63" t="s">
        <v>77</v>
      </c>
      <c r="E26" s="104" t="s">
        <v>51</v>
      </c>
      <c r="F26" s="214"/>
      <c r="G26" s="66"/>
      <c r="H26" s="185"/>
      <c r="I26" s="138">
        <v>1</v>
      </c>
      <c r="J26" s="63" t="s">
        <v>222</v>
      </c>
      <c r="K26" s="195" t="str">
        <f t="shared" si="1"/>
        <v>みらくる</v>
      </c>
      <c r="L26" s="198"/>
      <c r="M26" s="152"/>
    </row>
    <row r="27" spans="1:13" ht="18" customHeight="1">
      <c r="B27" s="545"/>
      <c r="C27" s="85">
        <v>2</v>
      </c>
      <c r="D27" s="69" t="s">
        <v>78</v>
      </c>
      <c r="E27" s="251" t="s">
        <v>54</v>
      </c>
      <c r="F27" s="75"/>
      <c r="G27" s="72"/>
      <c r="H27" s="73"/>
      <c r="I27" s="139">
        <v>2</v>
      </c>
      <c r="J27" s="69" t="s">
        <v>223</v>
      </c>
      <c r="K27" s="193" t="str">
        <f t="shared" si="1"/>
        <v>白馬スノー</v>
      </c>
      <c r="L27" s="199"/>
      <c r="M27" s="96"/>
    </row>
    <row r="28" spans="1:13" ht="18" customHeight="1">
      <c r="B28" s="545"/>
      <c r="C28" s="85">
        <v>3</v>
      </c>
      <c r="D28" s="69" t="s">
        <v>79</v>
      </c>
      <c r="E28" s="94" t="s">
        <v>217</v>
      </c>
      <c r="F28" s="71"/>
      <c r="G28" s="72"/>
      <c r="H28" s="73"/>
      <c r="I28" s="139">
        <v>3</v>
      </c>
      <c r="J28" s="98" t="s">
        <v>225</v>
      </c>
      <c r="K28" s="95" t="str">
        <f>IF(J28&lt;=0,"",VLOOKUP(J28,$D$19:$F$32,2,FALSE))</f>
        <v>コンセルヴァ</v>
      </c>
      <c r="L28" s="199"/>
      <c r="M28" s="96"/>
    </row>
    <row r="29" spans="1:13" ht="18" customHeight="1">
      <c r="B29" s="545"/>
      <c r="C29" s="85">
        <v>4</v>
      </c>
      <c r="D29" s="69" t="s">
        <v>80</v>
      </c>
      <c r="E29" s="97" t="s">
        <v>298</v>
      </c>
      <c r="F29" s="71"/>
      <c r="G29" s="72"/>
      <c r="H29" s="73"/>
      <c r="I29" s="139">
        <v>4</v>
      </c>
      <c r="J29" s="69" t="s">
        <v>284</v>
      </c>
      <c r="K29" s="95" t="str">
        <f t="shared" si="1"/>
        <v>富岡南VBC</v>
      </c>
      <c r="L29" s="215"/>
      <c r="M29" s="96"/>
    </row>
    <row r="30" spans="1:13" ht="18" customHeight="1">
      <c r="B30" s="545"/>
      <c r="C30" s="85">
        <v>5</v>
      </c>
      <c r="D30" s="69" t="s">
        <v>81</v>
      </c>
      <c r="E30" s="99" t="s">
        <v>48</v>
      </c>
      <c r="F30" s="71"/>
      <c r="G30" s="72"/>
      <c r="H30" s="73"/>
      <c r="I30" s="139">
        <v>5</v>
      </c>
      <c r="J30" s="54" t="s">
        <v>224</v>
      </c>
      <c r="K30" s="95" t="str">
        <f t="shared" si="1"/>
        <v>かじの葉</v>
      </c>
      <c r="L30" s="199"/>
      <c r="M30" s="96"/>
    </row>
    <row r="31" spans="1:13" ht="18" customHeight="1">
      <c r="B31" s="545"/>
      <c r="C31" s="85">
        <v>6</v>
      </c>
      <c r="D31" s="69" t="s">
        <v>82</v>
      </c>
      <c r="E31" s="100" t="s">
        <v>299</v>
      </c>
      <c r="F31" s="71"/>
      <c r="G31" s="72"/>
      <c r="H31" s="73"/>
      <c r="I31" s="139">
        <v>6</v>
      </c>
      <c r="J31" s="69" t="s">
        <v>209</v>
      </c>
      <c r="K31" s="95" t="str">
        <f t="shared" si="1"/>
        <v>戸倉</v>
      </c>
      <c r="L31" s="199"/>
      <c r="M31" s="96"/>
    </row>
    <row r="32" spans="1:13" ht="18" customHeight="1" thickBot="1">
      <c r="B32" s="550"/>
      <c r="C32" s="265">
        <v>7</v>
      </c>
      <c r="D32" s="266" t="s">
        <v>83</v>
      </c>
      <c r="E32" s="267"/>
      <c r="F32" s="268"/>
      <c r="G32" s="269"/>
      <c r="H32" s="270"/>
      <c r="I32" s="271">
        <v>7</v>
      </c>
      <c r="J32" s="266" t="s">
        <v>84</v>
      </c>
      <c r="K32" s="272">
        <f t="shared" si="1"/>
        <v>0</v>
      </c>
      <c r="L32" s="273"/>
      <c r="M32" s="274"/>
    </row>
    <row r="33" spans="2:13" ht="18" customHeight="1" thickTop="1">
      <c r="B33" s="539" t="s">
        <v>226</v>
      </c>
      <c r="C33" s="141">
        <v>1</v>
      </c>
      <c r="D33" s="250" t="s">
        <v>228</v>
      </c>
      <c r="E33" s="260" t="s">
        <v>300</v>
      </c>
      <c r="F33" s="261"/>
      <c r="G33" s="262"/>
      <c r="H33" s="73"/>
      <c r="I33" s="141">
        <v>1</v>
      </c>
      <c r="J33" s="250" t="s">
        <v>235</v>
      </c>
      <c r="K33" s="260" t="str">
        <f>IF(J33&lt;=0,"",VLOOKUP(J33,$D$33:$F$46,2,FALSE))</f>
        <v>高山</v>
      </c>
      <c r="L33" s="263"/>
      <c r="M33" s="262"/>
    </row>
    <row r="34" spans="2:13" ht="18" customHeight="1">
      <c r="B34" s="539"/>
      <c r="C34" s="139">
        <v>2</v>
      </c>
      <c r="D34" s="107" t="s">
        <v>229</v>
      </c>
      <c r="E34" s="204" t="s">
        <v>227</v>
      </c>
      <c r="F34" s="199"/>
      <c r="G34" s="72"/>
      <c r="H34" s="73"/>
      <c r="I34" s="139">
        <v>2</v>
      </c>
      <c r="J34" s="107" t="s">
        <v>236</v>
      </c>
      <c r="K34" s="204" t="str">
        <f>IF(J34&lt;=0,"",VLOOKUP(J34,$D$33:$F$46,2,FALSE))</f>
        <v>富士見</v>
      </c>
      <c r="L34" s="145"/>
      <c r="M34" s="72"/>
    </row>
    <row r="35" spans="2:13" ht="18" customHeight="1" thickBot="1">
      <c r="B35" s="539"/>
      <c r="C35" s="139">
        <v>3</v>
      </c>
      <c r="D35" s="98" t="s">
        <v>230</v>
      </c>
      <c r="E35" s="204" t="s">
        <v>301</v>
      </c>
      <c r="F35" s="199"/>
      <c r="G35" s="72"/>
      <c r="H35" s="73"/>
      <c r="I35" s="139">
        <v>3</v>
      </c>
      <c r="J35" s="107" t="s">
        <v>237</v>
      </c>
      <c r="K35" s="204" t="str">
        <f>IF(J35&lt;=0,"",VLOOKUP(J35,$D$33:$F$46,2,FALSE))</f>
        <v>湯之谷</v>
      </c>
      <c r="L35" s="145"/>
      <c r="M35" s="72"/>
    </row>
    <row r="36" spans="2:13" ht="18" customHeight="1">
      <c r="B36" s="539"/>
      <c r="C36" s="139">
        <v>4</v>
      </c>
      <c r="D36" s="107" t="s">
        <v>231</v>
      </c>
      <c r="E36" s="204" t="s">
        <v>302</v>
      </c>
      <c r="F36" s="199"/>
      <c r="G36" s="72"/>
      <c r="H36" s="73"/>
      <c r="I36" s="139">
        <v>4</v>
      </c>
      <c r="J36" s="63" t="s">
        <v>238</v>
      </c>
      <c r="K36" s="204" t="str">
        <f t="shared" ref="K36:K39" si="2">IF(J36&lt;=0,"",VLOOKUP(J36,$D$33:$F$46,2,FALSE))</f>
        <v>喬木</v>
      </c>
      <c r="L36" s="145"/>
      <c r="M36" s="72"/>
    </row>
    <row r="37" spans="2:13" ht="18" customHeight="1">
      <c r="B37" s="539"/>
      <c r="C37" s="139">
        <v>5</v>
      </c>
      <c r="D37" s="98" t="s">
        <v>232</v>
      </c>
      <c r="E37" s="204" t="s">
        <v>303</v>
      </c>
      <c r="F37" s="199"/>
      <c r="G37" s="72"/>
      <c r="H37" s="73"/>
      <c r="I37" s="139">
        <v>5</v>
      </c>
      <c r="J37" s="98" t="s">
        <v>239</v>
      </c>
      <c r="K37" s="204" t="str">
        <f t="shared" si="2"/>
        <v>八潮</v>
      </c>
      <c r="L37" s="145"/>
      <c r="M37" s="72"/>
    </row>
    <row r="38" spans="2:13" ht="18" customHeight="1">
      <c r="B38" s="539"/>
      <c r="C38" s="139">
        <v>6</v>
      </c>
      <c r="D38" s="107" t="s">
        <v>233</v>
      </c>
      <c r="E38" s="204" t="s">
        <v>304</v>
      </c>
      <c r="F38" s="199"/>
      <c r="G38" s="109"/>
      <c r="I38" s="139">
        <v>6</v>
      </c>
      <c r="J38" s="107" t="s">
        <v>240</v>
      </c>
      <c r="K38" s="204" t="str">
        <f t="shared" si="2"/>
        <v>清水</v>
      </c>
      <c r="L38" s="145"/>
      <c r="M38" s="109"/>
    </row>
    <row r="39" spans="2:13" ht="18" customHeight="1" thickBot="1">
      <c r="B39" s="540"/>
      <c r="C39" s="140">
        <v>7</v>
      </c>
      <c r="D39" s="112" t="s">
        <v>234</v>
      </c>
      <c r="E39" s="204" t="s">
        <v>305</v>
      </c>
      <c r="F39" s="200"/>
      <c r="G39" s="111"/>
      <c r="I39" s="140">
        <v>7</v>
      </c>
      <c r="J39" s="112"/>
      <c r="K39" s="204" t="str">
        <f t="shared" si="2"/>
        <v/>
      </c>
      <c r="L39" s="146"/>
      <c r="M39" s="109"/>
    </row>
    <row r="40" spans="2:13" ht="18" customHeight="1">
      <c r="B40" s="551" t="s">
        <v>45</v>
      </c>
      <c r="C40" s="103">
        <v>1</v>
      </c>
      <c r="D40" s="63" t="s">
        <v>85</v>
      </c>
      <c r="E40" s="105" t="s">
        <v>306</v>
      </c>
      <c r="F40" s="65"/>
      <c r="G40" s="113"/>
      <c r="H40" s="185"/>
      <c r="I40" s="138">
        <v>1</v>
      </c>
      <c r="J40" s="106" t="s">
        <v>241</v>
      </c>
      <c r="K40" s="203" t="str">
        <f>IF(J40&lt;=0,"",VLOOKUP(J40,$D$33:$F$46,2,FALSE))</f>
        <v>松川町</v>
      </c>
      <c r="L40" s="136"/>
      <c r="M40" s="113"/>
    </row>
    <row r="41" spans="2:13" ht="18" customHeight="1">
      <c r="B41" s="552"/>
      <c r="C41" s="85">
        <v>2</v>
      </c>
      <c r="D41" s="69" t="s">
        <v>86</v>
      </c>
      <c r="E41" s="252" t="s">
        <v>307</v>
      </c>
      <c r="F41" s="75"/>
      <c r="G41" s="109"/>
      <c r="I41" s="139">
        <v>2</v>
      </c>
      <c r="J41" s="107" t="s">
        <v>242</v>
      </c>
      <c r="K41" s="204" t="str">
        <f>IF(J41&lt;=0,"",VLOOKUP(J41,$D$33:$F$46,2,FALSE))</f>
        <v>やまのうち</v>
      </c>
      <c r="L41" s="145"/>
      <c r="M41" s="109"/>
    </row>
    <row r="42" spans="2:13" ht="18" customHeight="1">
      <c r="B42" s="552"/>
      <c r="C42" s="85">
        <v>3</v>
      </c>
      <c r="D42" s="69" t="s">
        <v>87</v>
      </c>
      <c r="E42" s="252" t="s">
        <v>308</v>
      </c>
      <c r="F42" s="202"/>
      <c r="G42" s="109"/>
      <c r="I42" s="139">
        <v>3</v>
      </c>
      <c r="J42" s="98" t="s">
        <v>243</v>
      </c>
      <c r="K42" s="204" t="str">
        <f t="shared" ref="K42:K46" si="3">IF(J42&lt;=0,"",VLOOKUP(J42,$D$33:$F$46,2,FALSE))</f>
        <v>レッドマーズ</v>
      </c>
      <c r="L42" s="145"/>
      <c r="M42" s="109"/>
    </row>
    <row r="43" spans="2:13" ht="18" customHeight="1">
      <c r="B43" s="552"/>
      <c r="C43" s="85">
        <v>4</v>
      </c>
      <c r="D43" s="69" t="s">
        <v>88</v>
      </c>
      <c r="E43" s="252" t="s">
        <v>309</v>
      </c>
      <c r="F43" s="71"/>
      <c r="G43" s="109"/>
      <c r="I43" s="139">
        <v>4</v>
      </c>
      <c r="J43" s="107" t="s">
        <v>244</v>
      </c>
      <c r="K43" s="204" t="str">
        <f t="shared" si="3"/>
        <v>貢川</v>
      </c>
      <c r="L43" s="145"/>
      <c r="M43" s="109"/>
    </row>
    <row r="44" spans="2:13" ht="18" customHeight="1">
      <c r="B44" s="552"/>
      <c r="C44" s="85">
        <v>5</v>
      </c>
      <c r="D44" s="69" t="s">
        <v>89</v>
      </c>
      <c r="E44" s="252" t="s">
        <v>46</v>
      </c>
      <c r="F44" s="71"/>
      <c r="G44" s="109"/>
      <c r="I44" s="139">
        <v>5</v>
      </c>
      <c r="J44" s="98" t="s">
        <v>245</v>
      </c>
      <c r="K44" s="204" t="str">
        <f t="shared" si="3"/>
        <v>辰野</v>
      </c>
      <c r="L44" s="145"/>
      <c r="M44" s="109"/>
    </row>
    <row r="45" spans="2:13" ht="18" customHeight="1">
      <c r="B45" s="552"/>
      <c r="C45" s="85">
        <v>6</v>
      </c>
      <c r="D45" s="69" t="s">
        <v>90</v>
      </c>
      <c r="E45" s="252" t="s">
        <v>49</v>
      </c>
      <c r="F45" s="71"/>
      <c r="G45" s="109"/>
      <c r="I45" s="139">
        <v>6</v>
      </c>
      <c r="J45" s="107" t="s">
        <v>246</v>
      </c>
      <c r="K45" s="204" t="str">
        <f t="shared" si="3"/>
        <v>玉諸</v>
      </c>
      <c r="L45" s="145"/>
      <c r="M45" s="109"/>
    </row>
    <row r="46" spans="2:13" ht="18" customHeight="1" thickBot="1">
      <c r="B46" s="552"/>
      <c r="C46" s="87">
        <v>7</v>
      </c>
      <c r="D46" s="88" t="s">
        <v>91</v>
      </c>
      <c r="E46" s="108"/>
      <c r="F46" s="89"/>
      <c r="G46" s="111"/>
      <c r="I46" s="142">
        <v>7</v>
      </c>
      <c r="J46" s="119" t="s">
        <v>247</v>
      </c>
      <c r="K46" s="205" t="str">
        <f t="shared" si="3"/>
        <v>豊科JVC</v>
      </c>
      <c r="L46" s="146"/>
      <c r="M46" s="111"/>
    </row>
    <row r="47" spans="2:13" ht="18" customHeight="1" thickTop="1">
      <c r="B47" s="557" t="s">
        <v>249</v>
      </c>
      <c r="C47" s="157">
        <v>1</v>
      </c>
      <c r="D47" s="162" t="s">
        <v>248</v>
      </c>
      <c r="E47" s="158" t="s">
        <v>38</v>
      </c>
      <c r="F47" s="159"/>
      <c r="G47" s="160"/>
      <c r="H47" s="254"/>
      <c r="I47" s="161">
        <v>1</v>
      </c>
      <c r="J47" s="162" t="s">
        <v>113</v>
      </c>
      <c r="K47" s="206" t="str">
        <f t="shared" ref="K47:K60" si="4">IF(J47&lt;=0,"",VLOOKUP(J47,$D$47:$F$60,2,FALSE))</f>
        <v>みすず</v>
      </c>
      <c r="L47" s="211"/>
      <c r="M47" s="163"/>
    </row>
    <row r="48" spans="2:13" ht="18" customHeight="1">
      <c r="B48" s="558"/>
      <c r="C48" s="85">
        <v>2</v>
      </c>
      <c r="D48" s="107" t="s">
        <v>92</v>
      </c>
      <c r="E48" s="253" t="s">
        <v>125</v>
      </c>
      <c r="F48" s="75"/>
      <c r="G48" s="109"/>
      <c r="I48" s="139">
        <v>2</v>
      </c>
      <c r="J48" s="107" t="s">
        <v>250</v>
      </c>
      <c r="K48" s="207" t="str">
        <f t="shared" si="4"/>
        <v>田尻</v>
      </c>
      <c r="L48" s="199"/>
      <c r="M48" s="164"/>
    </row>
    <row r="49" spans="2:13" ht="18" customHeight="1">
      <c r="B49" s="558"/>
      <c r="C49" s="85">
        <v>3</v>
      </c>
      <c r="D49" s="107" t="s">
        <v>93</v>
      </c>
      <c r="E49" s="115" t="s">
        <v>310</v>
      </c>
      <c r="F49" s="71"/>
      <c r="G49" s="109"/>
      <c r="I49" s="139">
        <v>3</v>
      </c>
      <c r="J49" s="98" t="s">
        <v>251</v>
      </c>
      <c r="K49" s="207" t="str">
        <f t="shared" si="4"/>
        <v>丸子塩川</v>
      </c>
      <c r="L49" s="199"/>
      <c r="M49" s="164"/>
    </row>
    <row r="50" spans="2:13" ht="18" customHeight="1">
      <c r="B50" s="558"/>
      <c r="C50" s="85">
        <v>4</v>
      </c>
      <c r="D50" s="107" t="s">
        <v>94</v>
      </c>
      <c r="E50" s="116" t="s">
        <v>311</v>
      </c>
      <c r="F50" s="71"/>
      <c r="G50" s="109"/>
      <c r="I50" s="139">
        <v>4</v>
      </c>
      <c r="J50" s="107" t="s">
        <v>252</v>
      </c>
      <c r="K50" s="207" t="str">
        <f t="shared" si="4"/>
        <v>駒ヶ根</v>
      </c>
      <c r="L50" s="199"/>
      <c r="M50" s="164"/>
    </row>
    <row r="51" spans="2:13" ht="18" customHeight="1">
      <c r="B51" s="558"/>
      <c r="C51" s="85">
        <v>5</v>
      </c>
      <c r="D51" s="107" t="s">
        <v>95</v>
      </c>
      <c r="E51" s="115" t="s">
        <v>312</v>
      </c>
      <c r="F51" s="71"/>
      <c r="G51" s="109"/>
      <c r="I51" s="139">
        <v>5</v>
      </c>
      <c r="J51" s="98" t="s">
        <v>253</v>
      </c>
      <c r="K51" s="207" t="str">
        <f t="shared" si="4"/>
        <v>高陵</v>
      </c>
      <c r="L51" s="199"/>
      <c r="M51" s="164"/>
    </row>
    <row r="52" spans="2:13" ht="18" customHeight="1">
      <c r="B52" s="558"/>
      <c r="C52" s="85">
        <v>6</v>
      </c>
      <c r="D52" s="107" t="s">
        <v>96</v>
      </c>
      <c r="E52" s="118" t="s">
        <v>36</v>
      </c>
      <c r="F52" s="71"/>
      <c r="G52" s="109"/>
      <c r="I52" s="139">
        <v>6</v>
      </c>
      <c r="J52" s="107" t="s">
        <v>254</v>
      </c>
      <c r="K52" s="207" t="str">
        <f t="shared" si="4"/>
        <v>松本ブルー</v>
      </c>
      <c r="L52" s="199"/>
      <c r="M52" s="164"/>
    </row>
    <row r="53" spans="2:13" ht="18" customHeight="1" thickBot="1">
      <c r="B53" s="559"/>
      <c r="C53" s="101">
        <v>7</v>
      </c>
      <c r="D53" s="107" t="s">
        <v>97</v>
      </c>
      <c r="E53" s="257" t="s">
        <v>313</v>
      </c>
      <c r="F53" s="102"/>
      <c r="G53" s="111"/>
      <c r="I53" s="140">
        <v>7</v>
      </c>
      <c r="J53" s="112"/>
      <c r="K53" s="208" t="str">
        <f t="shared" si="4"/>
        <v/>
      </c>
      <c r="L53" s="212"/>
      <c r="M53" s="164"/>
    </row>
    <row r="54" spans="2:13" ht="18" customHeight="1" thickTop="1">
      <c r="B54" s="560" t="s">
        <v>53</v>
      </c>
      <c r="C54" s="103">
        <v>1</v>
      </c>
      <c r="D54" s="106" t="s">
        <v>98</v>
      </c>
      <c r="E54" s="258" t="s">
        <v>32</v>
      </c>
      <c r="F54" s="65"/>
      <c r="G54" s="113"/>
      <c r="H54" s="185"/>
      <c r="I54" s="138">
        <v>1</v>
      </c>
      <c r="J54" s="106" t="s">
        <v>255</v>
      </c>
      <c r="K54" s="209" t="str">
        <f t="shared" si="4"/>
        <v>松尾</v>
      </c>
      <c r="L54" s="211"/>
      <c r="M54" s="210"/>
    </row>
    <row r="55" spans="2:13" ht="18" customHeight="1">
      <c r="B55" s="561"/>
      <c r="C55" s="85">
        <v>2</v>
      </c>
      <c r="D55" s="107" t="s">
        <v>99</v>
      </c>
      <c r="E55" s="253" t="s">
        <v>314</v>
      </c>
      <c r="F55" s="75"/>
      <c r="G55" s="109"/>
      <c r="I55" s="139">
        <v>2</v>
      </c>
      <c r="J55" s="107" t="s">
        <v>256</v>
      </c>
      <c r="K55" s="207" t="str">
        <f t="shared" si="4"/>
        <v>岡谷</v>
      </c>
      <c r="L55" s="199"/>
      <c r="M55" s="164"/>
    </row>
    <row r="56" spans="2:13" ht="18" customHeight="1">
      <c r="B56" s="561"/>
      <c r="C56" s="85">
        <v>3</v>
      </c>
      <c r="D56" s="107" t="s">
        <v>100</v>
      </c>
      <c r="E56" s="115" t="s">
        <v>315</v>
      </c>
      <c r="F56" s="71"/>
      <c r="G56" s="109"/>
      <c r="I56" s="139">
        <v>3</v>
      </c>
      <c r="J56" s="98" t="s">
        <v>257</v>
      </c>
      <c r="K56" s="207" t="str">
        <f t="shared" si="4"/>
        <v>南長野</v>
      </c>
      <c r="L56" s="199"/>
      <c r="M56" s="164"/>
    </row>
    <row r="57" spans="2:13" ht="18" customHeight="1">
      <c r="B57" s="561"/>
      <c r="C57" s="85">
        <v>4</v>
      </c>
      <c r="D57" s="107" t="s">
        <v>101</v>
      </c>
      <c r="E57" s="115" t="s">
        <v>316</v>
      </c>
      <c r="F57" s="71"/>
      <c r="G57" s="109"/>
      <c r="I57" s="139">
        <v>4</v>
      </c>
      <c r="J57" s="107" t="s">
        <v>258</v>
      </c>
      <c r="K57" s="207" t="str">
        <f t="shared" si="4"/>
        <v>潟東ＪＶＣ</v>
      </c>
      <c r="L57" s="199"/>
      <c r="M57" s="164"/>
    </row>
    <row r="58" spans="2:13" ht="18" customHeight="1">
      <c r="B58" s="561"/>
      <c r="C58" s="85">
        <v>5</v>
      </c>
      <c r="D58" s="107" t="s">
        <v>102</v>
      </c>
      <c r="E58" s="117" t="s">
        <v>317</v>
      </c>
      <c r="F58" s="71"/>
      <c r="G58" s="109"/>
      <c r="I58" s="139">
        <v>5</v>
      </c>
      <c r="J58" s="98" t="s">
        <v>259</v>
      </c>
      <c r="K58" s="207" t="str">
        <f t="shared" si="4"/>
        <v>伊賀良</v>
      </c>
      <c r="L58" s="199"/>
      <c r="M58" s="164"/>
    </row>
    <row r="59" spans="2:13" ht="18" customHeight="1">
      <c r="B59" s="561"/>
      <c r="C59" s="85">
        <v>6</v>
      </c>
      <c r="D59" s="107" t="s">
        <v>103</v>
      </c>
      <c r="E59" s="118" t="s">
        <v>318</v>
      </c>
      <c r="F59" s="71"/>
      <c r="G59" s="109"/>
      <c r="I59" s="139">
        <v>6</v>
      </c>
      <c r="J59" s="107" t="s">
        <v>260</v>
      </c>
      <c r="K59" s="207" t="str">
        <f t="shared" si="4"/>
        <v>鼎</v>
      </c>
      <c r="L59" s="199"/>
      <c r="M59" s="164"/>
    </row>
    <row r="60" spans="2:13" ht="18" customHeight="1" thickBot="1">
      <c r="B60" s="561"/>
      <c r="C60" s="87">
        <v>7</v>
      </c>
      <c r="D60" s="119" t="s">
        <v>104</v>
      </c>
      <c r="E60" s="257" t="s">
        <v>127</v>
      </c>
      <c r="F60" s="89"/>
      <c r="G60" s="111"/>
      <c r="I60" s="142">
        <v>7</v>
      </c>
      <c r="J60" s="119" t="s">
        <v>261</v>
      </c>
      <c r="K60" s="208" t="str">
        <f t="shared" si="4"/>
        <v>塩尻パ</v>
      </c>
      <c r="L60" s="200"/>
      <c r="M60" s="165"/>
    </row>
    <row r="61" spans="2:13" ht="18" customHeight="1">
      <c r="B61" s="562" t="s">
        <v>59</v>
      </c>
      <c r="C61" s="103">
        <v>1</v>
      </c>
      <c r="D61" s="63" t="s">
        <v>105</v>
      </c>
      <c r="E61" s="256" t="s">
        <v>129</v>
      </c>
      <c r="F61" s="65"/>
      <c r="G61" s="135"/>
      <c r="H61" s="276"/>
      <c r="I61" s="138">
        <v>1</v>
      </c>
      <c r="J61" s="63" t="s">
        <v>265</v>
      </c>
      <c r="K61" s="147" t="str">
        <f>IF(J61&lt;=0,"",VLOOKUP(J61,$D$61:$F$74,2,FALSE))</f>
        <v>堀金Wish</v>
      </c>
      <c r="L61" s="277"/>
      <c r="M61" s="135"/>
    </row>
    <row r="62" spans="2:13" ht="18" customHeight="1">
      <c r="B62" s="563"/>
      <c r="C62" s="85">
        <v>2</v>
      </c>
      <c r="D62" s="69" t="s">
        <v>115</v>
      </c>
      <c r="E62" s="275" t="s">
        <v>319</v>
      </c>
      <c r="F62" s="75"/>
      <c r="G62" s="121"/>
      <c r="H62" s="122"/>
      <c r="I62" s="139">
        <v>2</v>
      </c>
      <c r="J62" s="69" t="s">
        <v>266</v>
      </c>
      <c r="K62" s="148" t="str">
        <f t="shared" ref="K62:K67" si="5">IF(J62&lt;=0,"",VLOOKUP(J62,$D$61:$F$74,2,FALSE))</f>
        <v>七二会</v>
      </c>
      <c r="L62" s="213"/>
      <c r="M62" s="121"/>
    </row>
    <row r="63" spans="2:13" ht="18" customHeight="1">
      <c r="B63" s="563"/>
      <c r="C63" s="85">
        <v>3</v>
      </c>
      <c r="D63" s="69" t="s">
        <v>116</v>
      </c>
      <c r="E63" s="120" t="s">
        <v>262</v>
      </c>
      <c r="F63" s="71"/>
      <c r="G63" s="121"/>
      <c r="H63" s="122"/>
      <c r="I63" s="139">
        <v>3</v>
      </c>
      <c r="J63" s="98" t="s">
        <v>267</v>
      </c>
      <c r="K63" s="148" t="str">
        <f t="shared" si="5"/>
        <v>阿智</v>
      </c>
      <c r="L63" s="213"/>
      <c r="M63" s="121"/>
    </row>
    <row r="64" spans="2:13" ht="18" customHeight="1">
      <c r="B64" s="563"/>
      <c r="C64" s="85">
        <v>4</v>
      </c>
      <c r="D64" s="69" t="s">
        <v>117</v>
      </c>
      <c r="E64" s="123" t="s">
        <v>281</v>
      </c>
      <c r="F64" s="71"/>
      <c r="G64" s="121"/>
      <c r="H64" s="122"/>
      <c r="I64" s="139">
        <v>4</v>
      </c>
      <c r="J64" s="69" t="s">
        <v>268</v>
      </c>
      <c r="K64" s="148" t="str">
        <f t="shared" si="5"/>
        <v>塩尻ジュニア</v>
      </c>
      <c r="L64" s="213"/>
      <c r="M64" s="121"/>
    </row>
    <row r="65" spans="1:13" ht="18" customHeight="1">
      <c r="B65" s="563"/>
      <c r="C65" s="85">
        <v>5</v>
      </c>
      <c r="D65" s="69" t="s">
        <v>114</v>
      </c>
      <c r="E65" s="124" t="s">
        <v>40</v>
      </c>
      <c r="F65" s="71"/>
      <c r="G65" s="121"/>
      <c r="H65" s="122"/>
      <c r="I65" s="139">
        <v>5</v>
      </c>
      <c r="J65" s="54" t="s">
        <v>269</v>
      </c>
      <c r="K65" s="148" t="str">
        <f t="shared" si="5"/>
        <v>なかがわ</v>
      </c>
      <c r="L65" s="213"/>
      <c r="M65" s="121"/>
    </row>
    <row r="66" spans="1:13" ht="18" customHeight="1">
      <c r="B66" s="563"/>
      <c r="C66" s="85">
        <v>6</v>
      </c>
      <c r="D66" s="69" t="s">
        <v>118</v>
      </c>
      <c r="E66" s="125" t="s">
        <v>50</v>
      </c>
      <c r="F66" s="71" t="s">
        <v>127</v>
      </c>
      <c r="G66" s="121"/>
      <c r="H66" s="122"/>
      <c r="I66" s="139">
        <v>6</v>
      </c>
      <c r="J66" s="69" t="s">
        <v>270</v>
      </c>
      <c r="K66" s="148" t="str">
        <f t="shared" si="5"/>
        <v>穂高キッズ</v>
      </c>
      <c r="L66" s="213"/>
      <c r="M66" s="121"/>
    </row>
    <row r="67" spans="1:13" ht="18" customHeight="1" thickBot="1">
      <c r="B67" s="564"/>
      <c r="C67" s="101">
        <v>7</v>
      </c>
      <c r="D67" s="69" t="s">
        <v>119</v>
      </c>
      <c r="E67" s="255" t="s">
        <v>61</v>
      </c>
      <c r="F67" s="102"/>
      <c r="G67" s="134"/>
      <c r="H67" s="122"/>
      <c r="I67" s="140">
        <v>7</v>
      </c>
      <c r="J67" s="81" t="s">
        <v>128</v>
      </c>
      <c r="K67" s="149" t="str">
        <f t="shared" si="5"/>
        <v>波田レインボー</v>
      </c>
      <c r="L67" s="197"/>
      <c r="M67" s="121"/>
    </row>
    <row r="68" spans="1:13" ht="18" customHeight="1" thickTop="1">
      <c r="B68" s="565" t="s">
        <v>56</v>
      </c>
      <c r="C68" s="103">
        <v>1</v>
      </c>
      <c r="D68" s="63" t="s">
        <v>106</v>
      </c>
      <c r="E68" s="256" t="s">
        <v>263</v>
      </c>
      <c r="F68" s="65"/>
      <c r="G68" s="135"/>
      <c r="H68" s="185"/>
      <c r="I68" s="138">
        <v>1</v>
      </c>
      <c r="J68" s="63" t="s">
        <v>271</v>
      </c>
      <c r="K68" s="151" t="str">
        <f>IF(J68&lt;=0,"",VLOOKUP(J68,$D$61:$F$74,2,FALSE))</f>
        <v>ソレイユ</v>
      </c>
      <c r="L68" s="211"/>
      <c r="M68" s="135"/>
    </row>
    <row r="69" spans="1:13" ht="18" customHeight="1">
      <c r="B69" s="566"/>
      <c r="C69" s="85">
        <v>2</v>
      </c>
      <c r="D69" s="69" t="s">
        <v>107</v>
      </c>
      <c r="E69" s="120" t="s">
        <v>277</v>
      </c>
      <c r="F69" s="75"/>
      <c r="G69" s="121"/>
      <c r="H69" s="122"/>
      <c r="I69" s="139">
        <v>2</v>
      </c>
      <c r="J69" s="69" t="s">
        <v>272</v>
      </c>
      <c r="K69" s="148" t="str">
        <f>IF(J69&lt;=0,"",VLOOKUP(J69,$D$61:$F$74,2,FALSE))</f>
        <v>美穂あなん</v>
      </c>
      <c r="L69" s="213"/>
      <c r="M69" s="121"/>
    </row>
    <row r="70" spans="1:13" ht="18" customHeight="1">
      <c r="B70" s="566"/>
      <c r="C70" s="85">
        <v>3</v>
      </c>
      <c r="D70" s="69" t="s">
        <v>108</v>
      </c>
      <c r="E70" s="120" t="s">
        <v>264</v>
      </c>
      <c r="F70" s="71"/>
      <c r="G70" s="121"/>
      <c r="H70" s="122"/>
      <c r="I70" s="139">
        <v>3</v>
      </c>
      <c r="J70" s="98" t="s">
        <v>273</v>
      </c>
      <c r="K70" s="148" t="str">
        <f t="shared" ref="K70:K74" si="6">IF(J70&lt;=0,"",VLOOKUP(J70,$D$61:$F$74,2,FALSE))</f>
        <v>城南</v>
      </c>
      <c r="L70" s="213"/>
      <c r="M70" s="121"/>
    </row>
    <row r="71" spans="1:13" ht="18" customHeight="1">
      <c r="B71" s="566"/>
      <c r="C71" s="85">
        <v>4</v>
      </c>
      <c r="D71" s="69" t="s">
        <v>109</v>
      </c>
      <c r="E71" s="123" t="s">
        <v>130</v>
      </c>
      <c r="F71" s="71"/>
      <c r="G71" s="121"/>
      <c r="H71" s="122"/>
      <c r="I71" s="139">
        <v>4</v>
      </c>
      <c r="J71" s="69" t="s">
        <v>274</v>
      </c>
      <c r="K71" s="148" t="str">
        <f t="shared" si="6"/>
        <v>洗馬</v>
      </c>
      <c r="L71" s="213"/>
      <c r="M71" s="121"/>
    </row>
    <row r="72" spans="1:13" ht="18" customHeight="1">
      <c r="B72" s="566"/>
      <c r="C72" s="85">
        <v>5</v>
      </c>
      <c r="D72" s="69" t="s">
        <v>110</v>
      </c>
      <c r="E72" s="124" t="s">
        <v>321</v>
      </c>
      <c r="F72" s="71"/>
      <c r="G72" s="121"/>
      <c r="H72" s="122"/>
      <c r="I72" s="139">
        <v>5</v>
      </c>
      <c r="J72" s="54" t="s">
        <v>275</v>
      </c>
      <c r="K72" s="148" t="str">
        <f t="shared" si="6"/>
        <v>たつえクラブ</v>
      </c>
      <c r="L72" s="213"/>
      <c r="M72" s="121"/>
    </row>
    <row r="73" spans="1:13" ht="18" customHeight="1">
      <c r="B73" s="566"/>
      <c r="C73" s="85">
        <v>6</v>
      </c>
      <c r="D73" s="69" t="s">
        <v>111</v>
      </c>
      <c r="E73" s="125" t="s">
        <v>320</v>
      </c>
      <c r="F73" s="71"/>
      <c r="G73" s="121"/>
      <c r="H73" s="122"/>
      <c r="I73" s="139">
        <v>6</v>
      </c>
      <c r="J73" s="69" t="s">
        <v>276</v>
      </c>
      <c r="K73" s="148" t="str">
        <f t="shared" si="6"/>
        <v>Hettarts ＦＶＣ</v>
      </c>
      <c r="L73" s="213"/>
      <c r="M73" s="121"/>
    </row>
    <row r="74" spans="1:13" ht="18" customHeight="1" thickBot="1">
      <c r="B74" s="567"/>
      <c r="C74" s="101">
        <v>7</v>
      </c>
      <c r="D74" s="77" t="s">
        <v>112</v>
      </c>
      <c r="E74" s="126" t="s">
        <v>58</v>
      </c>
      <c r="F74" s="102"/>
      <c r="G74" s="166"/>
      <c r="H74" s="278"/>
      <c r="I74" s="140">
        <v>7</v>
      </c>
      <c r="J74" s="81" t="s">
        <v>120</v>
      </c>
      <c r="K74" s="150" t="str">
        <f t="shared" si="6"/>
        <v>梓川クラブ</v>
      </c>
      <c r="L74" s="279"/>
      <c r="M74" s="166"/>
    </row>
    <row r="75" spans="1:13" s="130" customFormat="1" ht="45" customHeight="1" thickBot="1">
      <c r="B75" s="226"/>
      <c r="C75" s="73"/>
      <c r="D75" s="98"/>
      <c r="E75" s="227"/>
      <c r="F75" s="73"/>
      <c r="G75" s="225"/>
      <c r="H75" s="225"/>
      <c r="I75" s="228"/>
      <c r="J75" s="98"/>
      <c r="K75" s="187"/>
      <c r="L75" s="187"/>
      <c r="M75" s="225"/>
    </row>
    <row r="76" spans="1:13" ht="18.75" customHeight="1">
      <c r="A76" s="50" t="s">
        <v>132</v>
      </c>
      <c r="B76" s="551" t="s">
        <v>131</v>
      </c>
      <c r="C76" s="103">
        <v>1</v>
      </c>
      <c r="D76" s="63" t="s">
        <v>160</v>
      </c>
      <c r="E76" s="64" t="s">
        <v>161</v>
      </c>
      <c r="F76" s="218"/>
      <c r="G76" s="113"/>
      <c r="H76" s="219"/>
      <c r="I76" s="138">
        <v>1</v>
      </c>
      <c r="J76" s="63"/>
      <c r="K76" s="230"/>
      <c r="L76" s="198" t="str">
        <f t="shared" ref="L76" si="7">IF(J76&lt;=0,"",VLOOKUP(J76,$D$61:$F$74,3,FALSE))</f>
        <v/>
      </c>
      <c r="M76" s="113"/>
    </row>
    <row r="77" spans="1:13" ht="18.75" customHeight="1">
      <c r="B77" s="552"/>
      <c r="C77" s="85">
        <v>2</v>
      </c>
      <c r="D77" s="84" t="s">
        <v>133</v>
      </c>
      <c r="E77" s="70" t="s">
        <v>44</v>
      </c>
      <c r="F77" s="127"/>
      <c r="G77" s="109"/>
      <c r="I77" s="139">
        <v>2</v>
      </c>
      <c r="J77" s="69"/>
      <c r="K77" s="70"/>
      <c r="L77" s="188"/>
      <c r="M77" s="109"/>
    </row>
    <row r="78" spans="1:13" ht="18.75" customHeight="1">
      <c r="B78" s="552"/>
      <c r="C78" s="85">
        <v>3</v>
      </c>
      <c r="D78" s="84" t="s">
        <v>134</v>
      </c>
      <c r="E78" s="70" t="s">
        <v>162</v>
      </c>
      <c r="F78" s="127"/>
      <c r="G78" s="109"/>
      <c r="I78" s="139">
        <v>3</v>
      </c>
      <c r="J78" s="69"/>
      <c r="K78" s="70"/>
      <c r="L78" s="188"/>
      <c r="M78" s="109"/>
    </row>
    <row r="79" spans="1:13" ht="18.75" customHeight="1">
      <c r="B79" s="552"/>
      <c r="C79" s="85">
        <v>4</v>
      </c>
      <c r="D79" s="84" t="s">
        <v>135</v>
      </c>
      <c r="E79" s="70" t="s">
        <v>163</v>
      </c>
      <c r="F79" s="127"/>
      <c r="G79" s="109"/>
      <c r="I79" s="139">
        <v>4</v>
      </c>
      <c r="J79" s="69"/>
      <c r="K79" s="70"/>
      <c r="L79" s="188"/>
      <c r="M79" s="109"/>
    </row>
    <row r="80" spans="1:13" ht="18.75" customHeight="1">
      <c r="B80" s="552"/>
      <c r="C80" s="85">
        <v>5</v>
      </c>
      <c r="D80" s="84" t="s">
        <v>136</v>
      </c>
      <c r="E80" s="70" t="s">
        <v>164</v>
      </c>
      <c r="F80" s="127"/>
      <c r="G80" s="109"/>
      <c r="I80" s="139">
        <v>5</v>
      </c>
      <c r="J80" s="69"/>
      <c r="K80" s="70"/>
      <c r="L80" s="188"/>
      <c r="M80" s="109"/>
    </row>
    <row r="81" spans="2:13" ht="18.75" customHeight="1">
      <c r="B81" s="552"/>
      <c r="C81" s="85">
        <v>6</v>
      </c>
      <c r="D81" s="84" t="s">
        <v>137</v>
      </c>
      <c r="E81" s="70" t="s">
        <v>165</v>
      </c>
      <c r="F81" s="127"/>
      <c r="G81" s="109"/>
      <c r="I81" s="139">
        <v>6</v>
      </c>
      <c r="J81" s="69"/>
      <c r="K81" s="70"/>
      <c r="L81" s="188"/>
      <c r="M81" s="109"/>
    </row>
    <row r="82" spans="2:13" ht="18.75" customHeight="1">
      <c r="B82" s="552"/>
      <c r="C82" s="85">
        <v>7</v>
      </c>
      <c r="D82" s="84" t="s">
        <v>138</v>
      </c>
      <c r="E82" s="70"/>
      <c r="F82" s="127"/>
      <c r="G82" s="109"/>
      <c r="I82" s="139">
        <v>7</v>
      </c>
      <c r="J82" s="88"/>
      <c r="K82" s="70"/>
      <c r="L82" s="188"/>
      <c r="M82" s="109"/>
    </row>
    <row r="83" spans="2:13" ht="18.75" customHeight="1" thickBot="1">
      <c r="B83" s="556"/>
      <c r="C83" s="101">
        <v>8</v>
      </c>
      <c r="D83" s="222" t="s">
        <v>166</v>
      </c>
      <c r="E83" s="128" t="s">
        <v>167</v>
      </c>
      <c r="F83" s="229"/>
      <c r="G83" s="114"/>
      <c r="H83" s="224"/>
      <c r="I83" s="140">
        <v>8</v>
      </c>
      <c r="J83" s="222"/>
      <c r="K83" s="128"/>
      <c r="L83" s="189"/>
      <c r="M83" s="114"/>
    </row>
    <row r="84" spans="2:13" ht="18.75" customHeight="1">
      <c r="B84" s="538" t="s">
        <v>170</v>
      </c>
      <c r="C84" s="62">
        <v>1</v>
      </c>
      <c r="D84" s="63" t="s">
        <v>139</v>
      </c>
      <c r="E84" s="64" t="s">
        <v>60</v>
      </c>
      <c r="F84" s="218"/>
      <c r="G84" s="113"/>
      <c r="H84" s="219"/>
      <c r="I84" s="138">
        <v>1</v>
      </c>
      <c r="J84" s="63"/>
      <c r="K84" s="64"/>
      <c r="L84" s="221"/>
      <c r="M84" s="113"/>
    </row>
    <row r="85" spans="2:13" ht="18.75" customHeight="1">
      <c r="B85" s="539"/>
      <c r="C85" s="68">
        <v>2</v>
      </c>
      <c r="D85" s="84" t="s">
        <v>140</v>
      </c>
      <c r="E85" s="70" t="s">
        <v>46</v>
      </c>
      <c r="F85" s="127"/>
      <c r="G85" s="109"/>
      <c r="I85" s="139">
        <v>2</v>
      </c>
      <c r="J85" s="69"/>
      <c r="K85" s="70"/>
      <c r="L85" s="188"/>
      <c r="M85" s="109"/>
    </row>
    <row r="86" spans="2:13" ht="18.75" customHeight="1">
      <c r="B86" s="539"/>
      <c r="C86" s="68">
        <v>3</v>
      </c>
      <c r="D86" s="84" t="s">
        <v>141</v>
      </c>
      <c r="E86" s="70" t="s">
        <v>171</v>
      </c>
      <c r="F86" s="127"/>
      <c r="G86" s="109"/>
      <c r="I86" s="139">
        <v>3</v>
      </c>
      <c r="J86" s="69"/>
      <c r="K86" s="70"/>
      <c r="L86" s="188"/>
      <c r="M86" s="109"/>
    </row>
    <row r="87" spans="2:13" ht="18.75" customHeight="1">
      <c r="B87" s="539"/>
      <c r="C87" s="85">
        <v>4</v>
      </c>
      <c r="D87" s="84" t="s">
        <v>142</v>
      </c>
      <c r="E87" s="70" t="s">
        <v>172</v>
      </c>
      <c r="F87" s="127"/>
      <c r="G87" s="109"/>
      <c r="I87" s="139">
        <v>4</v>
      </c>
      <c r="J87" s="69"/>
      <c r="K87" s="70"/>
      <c r="L87" s="188"/>
      <c r="M87" s="109"/>
    </row>
    <row r="88" spans="2:13" ht="18.75" customHeight="1">
      <c r="B88" s="539"/>
      <c r="C88" s="85">
        <v>5</v>
      </c>
      <c r="D88" s="84" t="s">
        <v>143</v>
      </c>
      <c r="E88" s="70"/>
      <c r="F88" s="127"/>
      <c r="G88" s="109"/>
      <c r="I88" s="139">
        <v>5</v>
      </c>
      <c r="J88" s="69"/>
      <c r="K88" s="70"/>
      <c r="L88" s="188"/>
      <c r="M88" s="109"/>
    </row>
    <row r="89" spans="2:13" ht="18.75" customHeight="1">
      <c r="B89" s="539"/>
      <c r="C89" s="85">
        <v>6</v>
      </c>
      <c r="D89" s="84" t="s">
        <v>144</v>
      </c>
      <c r="E89" s="70" t="s">
        <v>50</v>
      </c>
      <c r="F89" s="127"/>
      <c r="G89" s="109"/>
      <c r="I89" s="139">
        <v>6</v>
      </c>
      <c r="J89" s="69"/>
      <c r="K89" s="70"/>
      <c r="L89" s="188"/>
      <c r="M89" s="109"/>
    </row>
    <row r="90" spans="2:13" ht="18.75" customHeight="1">
      <c r="B90" s="539"/>
      <c r="C90" s="87">
        <v>7</v>
      </c>
      <c r="D90" s="84" t="s">
        <v>145</v>
      </c>
      <c r="E90" s="70" t="s">
        <v>169</v>
      </c>
      <c r="F90" s="127"/>
      <c r="G90" s="109"/>
      <c r="I90" s="139">
        <v>7</v>
      </c>
      <c r="J90" s="69"/>
      <c r="K90" s="70"/>
      <c r="L90" s="188"/>
      <c r="M90" s="109"/>
    </row>
    <row r="91" spans="2:13" ht="18.75" customHeight="1" thickBot="1">
      <c r="B91" s="540"/>
      <c r="C91" s="76">
        <v>8</v>
      </c>
      <c r="D91" s="54" t="s">
        <v>173</v>
      </c>
      <c r="E91" s="216" t="s">
        <v>174</v>
      </c>
      <c r="F91" s="217"/>
      <c r="G91" s="111"/>
      <c r="I91" s="139">
        <v>8</v>
      </c>
      <c r="J91" s="54"/>
      <c r="K91" s="216"/>
      <c r="L91" s="220"/>
      <c r="M91" s="111"/>
    </row>
    <row r="92" spans="2:13" ht="18.75" customHeight="1">
      <c r="B92" s="538" t="s">
        <v>178</v>
      </c>
      <c r="C92" s="103">
        <v>1</v>
      </c>
      <c r="D92" s="190" t="s">
        <v>146</v>
      </c>
      <c r="E92" s="64" t="s">
        <v>181</v>
      </c>
      <c r="F92" s="218"/>
      <c r="G92" s="113"/>
      <c r="H92" s="219"/>
      <c r="I92" s="138">
        <v>1</v>
      </c>
      <c r="J92" s="63"/>
      <c r="K92" s="64"/>
      <c r="L92" s="221"/>
      <c r="M92" s="113"/>
    </row>
    <row r="93" spans="2:13" ht="18.75" customHeight="1">
      <c r="B93" s="539"/>
      <c r="C93" s="85">
        <v>2</v>
      </c>
      <c r="D93" s="131" t="s">
        <v>147</v>
      </c>
      <c r="E93" s="70" t="s">
        <v>126</v>
      </c>
      <c r="F93" s="127"/>
      <c r="G93" s="109"/>
      <c r="I93" s="139">
        <v>2</v>
      </c>
      <c r="J93" s="69"/>
      <c r="K93" s="70"/>
      <c r="L93" s="188"/>
      <c r="M93" s="109"/>
    </row>
    <row r="94" spans="2:13" ht="18.75" customHeight="1">
      <c r="B94" s="539"/>
      <c r="C94" s="85">
        <v>3</v>
      </c>
      <c r="D94" s="131" t="s">
        <v>148</v>
      </c>
      <c r="E94" s="70" t="s">
        <v>168</v>
      </c>
      <c r="F94" s="127"/>
      <c r="G94" s="109"/>
      <c r="I94" s="139">
        <v>3</v>
      </c>
      <c r="J94" s="69"/>
      <c r="K94" s="70"/>
      <c r="L94" s="188"/>
      <c r="M94" s="109"/>
    </row>
    <row r="95" spans="2:13" ht="18.75" customHeight="1">
      <c r="B95" s="539"/>
      <c r="C95" s="85">
        <v>4</v>
      </c>
      <c r="D95" s="131" t="s">
        <v>149</v>
      </c>
      <c r="E95" s="70" t="s">
        <v>179</v>
      </c>
      <c r="F95" s="127"/>
      <c r="G95" s="109"/>
      <c r="I95" s="139">
        <v>4</v>
      </c>
      <c r="J95" s="69"/>
      <c r="K95" s="70"/>
      <c r="L95" s="188"/>
      <c r="M95" s="109"/>
    </row>
    <row r="96" spans="2:13" ht="18.75" customHeight="1">
      <c r="B96" s="539"/>
      <c r="C96" s="85">
        <v>5</v>
      </c>
      <c r="D96" s="131" t="s">
        <v>150</v>
      </c>
      <c r="E96" s="70" t="s">
        <v>177</v>
      </c>
      <c r="F96" s="127"/>
      <c r="G96" s="109"/>
      <c r="I96" s="139">
        <v>5</v>
      </c>
      <c r="J96" s="69"/>
      <c r="K96" s="70"/>
      <c r="L96" s="188"/>
      <c r="M96" s="109"/>
    </row>
    <row r="97" spans="2:13" ht="18.75" customHeight="1">
      <c r="B97" s="539"/>
      <c r="C97" s="85">
        <v>6</v>
      </c>
      <c r="D97" s="131" t="s">
        <v>151</v>
      </c>
      <c r="E97" s="70" t="s">
        <v>33</v>
      </c>
      <c r="F97" s="127"/>
      <c r="G97" s="109"/>
      <c r="I97" s="139">
        <v>6</v>
      </c>
      <c r="J97" s="69"/>
      <c r="K97" s="70"/>
      <c r="L97" s="188"/>
      <c r="M97" s="109"/>
    </row>
    <row r="98" spans="2:13" ht="18.75" customHeight="1">
      <c r="B98" s="539"/>
      <c r="C98" s="85">
        <v>7</v>
      </c>
      <c r="D98" s="131" t="s">
        <v>152</v>
      </c>
      <c r="E98" s="70"/>
      <c r="F98" s="127"/>
      <c r="G98" s="109"/>
      <c r="I98" s="139">
        <v>7</v>
      </c>
      <c r="J98" s="69"/>
      <c r="K98" s="70"/>
      <c r="L98" s="188"/>
      <c r="M98" s="109"/>
    </row>
    <row r="99" spans="2:13" ht="18.75" customHeight="1" thickBot="1">
      <c r="B99" s="539"/>
      <c r="C99" s="87">
        <v>8</v>
      </c>
      <c r="D99" s="191" t="s">
        <v>180</v>
      </c>
      <c r="E99" s="216" t="s">
        <v>58</v>
      </c>
      <c r="F99" s="217"/>
      <c r="G99" s="111"/>
      <c r="I99" s="142">
        <v>8</v>
      </c>
      <c r="J99" s="88"/>
      <c r="K99" s="216"/>
      <c r="L99" s="220"/>
      <c r="M99" s="111"/>
    </row>
    <row r="100" spans="2:13" ht="18.75" customHeight="1">
      <c r="B100" s="553" t="s">
        <v>183</v>
      </c>
      <c r="C100" s="62">
        <v>1</v>
      </c>
      <c r="D100" s="63" t="s">
        <v>153</v>
      </c>
      <c r="E100" s="64" t="s">
        <v>182</v>
      </c>
      <c r="F100" s="218"/>
      <c r="G100" s="113"/>
      <c r="H100" s="219"/>
      <c r="I100" s="138">
        <v>1</v>
      </c>
      <c r="J100" s="63"/>
      <c r="K100" s="64"/>
      <c r="L100" s="221"/>
      <c r="M100" s="113"/>
    </row>
    <row r="101" spans="2:13" ht="18.75" customHeight="1">
      <c r="B101" s="554"/>
      <c r="C101" s="68">
        <v>2</v>
      </c>
      <c r="D101" s="84" t="s">
        <v>154</v>
      </c>
      <c r="E101" s="70" t="s">
        <v>176</v>
      </c>
      <c r="F101" s="127"/>
      <c r="G101" s="109"/>
      <c r="I101" s="139">
        <v>2</v>
      </c>
      <c r="J101" s="69"/>
      <c r="K101" s="70"/>
      <c r="L101" s="188"/>
      <c r="M101" s="109"/>
    </row>
    <row r="102" spans="2:13" ht="18.75" customHeight="1">
      <c r="B102" s="554"/>
      <c r="C102" s="68">
        <v>3</v>
      </c>
      <c r="D102" s="84" t="s">
        <v>155</v>
      </c>
      <c r="E102" s="70" t="s">
        <v>43</v>
      </c>
      <c r="F102" s="127"/>
      <c r="G102" s="109"/>
      <c r="I102" s="139">
        <v>3</v>
      </c>
      <c r="J102" s="69"/>
      <c r="K102" s="70"/>
      <c r="L102" s="188"/>
      <c r="M102" s="109"/>
    </row>
    <row r="103" spans="2:13" ht="18.75" customHeight="1">
      <c r="B103" s="554"/>
      <c r="C103" s="68">
        <v>4</v>
      </c>
      <c r="D103" s="84" t="s">
        <v>156</v>
      </c>
      <c r="E103" s="70" t="s">
        <v>185</v>
      </c>
      <c r="F103" s="127"/>
      <c r="G103" s="109"/>
      <c r="I103" s="139">
        <v>4</v>
      </c>
      <c r="J103" s="69"/>
      <c r="K103" s="70"/>
      <c r="L103" s="188"/>
      <c r="M103" s="109"/>
    </row>
    <row r="104" spans="2:13" ht="18.75" customHeight="1">
      <c r="B104" s="554"/>
      <c r="C104" s="68">
        <v>5</v>
      </c>
      <c r="D104" s="84" t="s">
        <v>157</v>
      </c>
      <c r="E104" s="70" t="s">
        <v>175</v>
      </c>
      <c r="F104" s="127"/>
      <c r="G104" s="109"/>
      <c r="I104" s="139">
        <v>5</v>
      </c>
      <c r="J104" s="69"/>
      <c r="K104" s="70"/>
      <c r="L104" s="188"/>
      <c r="M104" s="109"/>
    </row>
    <row r="105" spans="2:13" ht="18.75" customHeight="1">
      <c r="B105" s="554"/>
      <c r="C105" s="68">
        <v>6</v>
      </c>
      <c r="D105" s="84" t="s">
        <v>158</v>
      </c>
      <c r="E105" s="70" t="s">
        <v>42</v>
      </c>
      <c r="F105" s="127"/>
      <c r="G105" s="109"/>
      <c r="I105" s="139">
        <v>6</v>
      </c>
      <c r="J105" s="69"/>
      <c r="K105" s="70"/>
      <c r="L105" s="188"/>
      <c r="M105" s="109"/>
    </row>
    <row r="106" spans="2:13" ht="18.75" customHeight="1">
      <c r="B106" s="554"/>
      <c r="C106" s="68">
        <v>7</v>
      </c>
      <c r="D106" s="84" t="s">
        <v>159</v>
      </c>
      <c r="E106" s="70"/>
      <c r="F106" s="127"/>
      <c r="G106" s="109"/>
      <c r="I106" s="139">
        <v>7</v>
      </c>
      <c r="J106" s="69"/>
      <c r="K106" s="70"/>
      <c r="L106" s="188"/>
      <c r="M106" s="109"/>
    </row>
    <row r="107" spans="2:13" ht="18.75" customHeight="1" thickBot="1">
      <c r="B107" s="555"/>
      <c r="C107" s="76">
        <v>8</v>
      </c>
      <c r="D107" s="222" t="s">
        <v>184</v>
      </c>
      <c r="E107" s="128" t="s">
        <v>55</v>
      </c>
      <c r="F107" s="223"/>
      <c r="G107" s="114"/>
      <c r="H107" s="224"/>
      <c r="I107" s="140">
        <v>8</v>
      </c>
      <c r="J107" s="81"/>
      <c r="K107" s="128"/>
      <c r="L107" s="189"/>
      <c r="M107" s="114"/>
    </row>
    <row r="109" spans="2:13">
      <c r="L109" s="132">
        <v>0</v>
      </c>
    </row>
  </sheetData>
  <mergeCells count="17">
    <mergeCell ref="B26:B32"/>
    <mergeCell ref="B33:B39"/>
    <mergeCell ref="B40:B46"/>
    <mergeCell ref="B3:G3"/>
    <mergeCell ref="B100:B107"/>
    <mergeCell ref="B76:B83"/>
    <mergeCell ref="B84:B91"/>
    <mergeCell ref="B92:B99"/>
    <mergeCell ref="B47:B53"/>
    <mergeCell ref="B54:B60"/>
    <mergeCell ref="B61:B67"/>
    <mergeCell ref="B68:B74"/>
    <mergeCell ref="I3:M3"/>
    <mergeCell ref="B5:B11"/>
    <mergeCell ref="B2:M2"/>
    <mergeCell ref="B19:B25"/>
    <mergeCell ref="B12:B18"/>
  </mergeCells>
  <phoneticPr fontId="15"/>
  <pageMargins left="0.32" right="0.27559055118110237" top="0.3" bottom="0.28999999999999998" header="0.19" footer="0.16"/>
  <pageSetup paperSize="8" scale="59" orientation="landscape" horizontalDpi="4294967293" verticalDpi="0" r:id="rId1"/>
  <rowBreaks count="1" manualBreakCount="1"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8"/>
  <sheetViews>
    <sheetView topLeftCell="A13" zoomScale="64" zoomScaleNormal="64" workbookViewId="0">
      <selection activeCell="O31" sqref="O31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1:26" ht="29.25">
      <c r="B2" s="249"/>
      <c r="C2" s="249"/>
      <c r="D2" s="249"/>
      <c r="E2" s="632" t="str">
        <f>試合結果一覧表!E201:K201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対戦チーム表!B54</f>
        <v>内田体育館</v>
      </c>
      <c r="N2" s="633"/>
      <c r="O2" s="633"/>
      <c r="P2" s="633"/>
      <c r="Q2" s="633"/>
      <c r="R2" s="634" t="str">
        <f>試合結果一覧表!R201:V201</f>
        <v>９月４日　対戦表</v>
      </c>
      <c r="S2" s="634"/>
      <c r="T2" s="634"/>
      <c r="U2" s="634"/>
      <c r="V2" s="634"/>
      <c r="X2" s="19"/>
      <c r="Y2" s="19"/>
      <c r="Z2" s="19"/>
    </row>
    <row r="4" spans="1:26" ht="26.25" customHeight="1">
      <c r="A4" s="13"/>
      <c r="B4" s="640" t="s">
        <v>17</v>
      </c>
      <c r="C4" s="640"/>
      <c r="D4" s="641"/>
      <c r="E4" s="64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1:26" ht="15.75" thickBot="1"/>
    <row r="6" spans="1:26" ht="24.75" customHeight="1" thickBot="1">
      <c r="B6" s="642" t="s">
        <v>12</v>
      </c>
      <c r="C6" s="643"/>
      <c r="D6" s="643"/>
      <c r="E6" s="643"/>
      <c r="F6" s="643"/>
      <c r="G6" s="643"/>
      <c r="H6" s="643"/>
      <c r="I6" s="643"/>
      <c r="J6" s="643"/>
      <c r="K6" s="644"/>
      <c r="L6" s="248"/>
      <c r="M6" s="642" t="s">
        <v>13</v>
      </c>
      <c r="N6" s="643"/>
      <c r="O6" s="643"/>
      <c r="P6" s="643"/>
      <c r="Q6" s="643"/>
      <c r="R6" s="643"/>
      <c r="S6" s="643"/>
      <c r="T6" s="643"/>
      <c r="U6" s="643"/>
      <c r="V6" s="644"/>
      <c r="X6" s="39" t="s">
        <v>0</v>
      </c>
      <c r="Y6" s="40" t="s">
        <v>123</v>
      </c>
      <c r="Z6" s="41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248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46" t="str">
        <f>M2</f>
        <v>内田体育館</v>
      </c>
      <c r="Y7" s="36">
        <v>1</v>
      </c>
      <c r="Z7" s="42" t="str">
        <f>試合結果一覧表!Z206</f>
        <v>丸子塩川</v>
      </c>
    </row>
    <row r="8" spans="1:26" ht="28.5" customHeight="1" thickTop="1">
      <c r="B8" s="3">
        <f>試合結果一覧表!B207</f>
        <v>1</v>
      </c>
      <c r="C8" s="177">
        <f>試合結果一覧表!C207</f>
        <v>1</v>
      </c>
      <c r="D8" s="180" t="str">
        <f>試合結果一覧表!D207</f>
        <v>丸子塩川</v>
      </c>
      <c r="E8" s="231">
        <f>試合結果一覧表!E207</f>
        <v>21</v>
      </c>
      <c r="F8" s="181" t="str">
        <f>試合結果一覧表!F207</f>
        <v>×</v>
      </c>
      <c r="G8" s="231">
        <f>試合結果一覧表!G207</f>
        <v>17</v>
      </c>
      <c r="H8" s="177">
        <f>試合結果一覧表!H207</f>
        <v>2</v>
      </c>
      <c r="I8" s="169" t="str">
        <f>試合結果一覧表!I207</f>
        <v>高陵</v>
      </c>
      <c r="J8" s="175">
        <f>試合結果一覧表!J207</f>
        <v>5</v>
      </c>
      <c r="K8" s="234" t="str">
        <f>試合結果一覧表!K207</f>
        <v>松尾</v>
      </c>
      <c r="M8" s="3">
        <f>試合結果一覧表!M207</f>
        <v>1</v>
      </c>
      <c r="N8" s="177">
        <f>試合結果一覧表!N207</f>
        <v>3</v>
      </c>
      <c r="O8" s="180" t="str">
        <f>試合結果一覧表!O207</f>
        <v>駒ヶ根</v>
      </c>
      <c r="P8" s="231">
        <f>試合結果一覧表!P207</f>
        <v>21</v>
      </c>
      <c r="Q8" s="181" t="str">
        <f>試合結果一覧表!Q207</f>
        <v>×</v>
      </c>
      <c r="R8" s="231">
        <f>試合結果一覧表!R207</f>
        <v>9</v>
      </c>
      <c r="S8" s="177">
        <f>試合結果一覧表!S207</f>
        <v>4</v>
      </c>
      <c r="T8" s="169" t="str">
        <f>試合結果一覧表!T207</f>
        <v>岡谷</v>
      </c>
      <c r="U8" s="175">
        <f>試合結果一覧表!U207</f>
        <v>6</v>
      </c>
      <c r="V8" s="234" t="str">
        <f>試合結果一覧表!V207</f>
        <v>塩尻パ</v>
      </c>
      <c r="X8" s="647"/>
      <c r="Y8" s="26">
        <v>2</v>
      </c>
      <c r="Z8" s="30" t="str">
        <f>試合結果一覧表!Z207</f>
        <v>高陵</v>
      </c>
    </row>
    <row r="9" spans="1:26" ht="28.5" customHeight="1">
      <c r="B9" s="4">
        <f>試合結果一覧表!B208</f>
        <v>2</v>
      </c>
      <c r="C9" s="172">
        <f>試合結果一覧表!C208</f>
        <v>5</v>
      </c>
      <c r="D9" s="182" t="str">
        <f>試合結果一覧表!D208</f>
        <v>松尾</v>
      </c>
      <c r="E9" s="232">
        <f>試合結果一覧表!E208</f>
        <v>21</v>
      </c>
      <c r="F9" s="16" t="str">
        <f>試合結果一覧表!F208</f>
        <v>×</v>
      </c>
      <c r="G9" s="232">
        <f>試合結果一覧表!G208</f>
        <v>15</v>
      </c>
      <c r="H9" s="172">
        <f>試合結果一覧表!H208</f>
        <v>6</v>
      </c>
      <c r="I9" s="240" t="str">
        <f>試合結果一覧表!I208</f>
        <v>塩尻パ</v>
      </c>
      <c r="J9" s="172">
        <f>試合結果一覧表!J208</f>
        <v>1</v>
      </c>
      <c r="K9" s="7" t="str">
        <f>試合結果一覧表!K208</f>
        <v>丸子塩川</v>
      </c>
      <c r="M9" s="4">
        <f>試合結果一覧表!M208</f>
        <v>2</v>
      </c>
      <c r="N9" s="172">
        <f>試合結果一覧表!N208</f>
        <v>2</v>
      </c>
      <c r="O9" s="182" t="str">
        <f>試合結果一覧表!O208</f>
        <v>高陵</v>
      </c>
      <c r="P9" s="232">
        <f>試合結果一覧表!P208</f>
        <v>14</v>
      </c>
      <c r="Q9" s="16" t="str">
        <f>試合結果一覧表!Q208</f>
        <v>×</v>
      </c>
      <c r="R9" s="232">
        <f>試合結果一覧表!R208</f>
        <v>21</v>
      </c>
      <c r="S9" s="172">
        <f>試合結果一覧表!S208</f>
        <v>3</v>
      </c>
      <c r="T9" s="240" t="str">
        <f>試合結果一覧表!T208</f>
        <v>駒ヶ根</v>
      </c>
      <c r="U9" s="172">
        <f>試合結果一覧表!U208</f>
        <v>4</v>
      </c>
      <c r="V9" s="7" t="str">
        <f>試合結果一覧表!V208</f>
        <v>岡谷</v>
      </c>
      <c r="X9" s="647"/>
      <c r="Y9" s="26">
        <v>3</v>
      </c>
      <c r="Z9" s="30" t="str">
        <f>試合結果一覧表!Z208</f>
        <v>駒ヶ根</v>
      </c>
    </row>
    <row r="10" spans="1:26" ht="28.5" customHeight="1">
      <c r="B10" s="239">
        <f>試合結果一覧表!B209</f>
        <v>3</v>
      </c>
      <c r="C10" s="172">
        <f>試合結果一覧表!C209</f>
        <v>4</v>
      </c>
      <c r="D10" s="241" t="str">
        <f>試合結果一覧表!D209</f>
        <v>岡谷</v>
      </c>
      <c r="E10" s="232">
        <f>試合結果一覧表!E209</f>
        <v>10</v>
      </c>
      <c r="F10" s="16" t="str">
        <f>試合結果一覧表!F209</f>
        <v>×</v>
      </c>
      <c r="G10" s="232">
        <f>試合結果一覧表!G209</f>
        <v>21</v>
      </c>
      <c r="H10" s="172">
        <f>試合結果一覧表!H209</f>
        <v>5</v>
      </c>
      <c r="I10" s="240" t="str">
        <f>試合結果一覧表!I209</f>
        <v>松尾</v>
      </c>
      <c r="J10" s="172">
        <f>試合結果一覧表!J209</f>
        <v>2</v>
      </c>
      <c r="K10" s="7" t="str">
        <f>試合結果一覧表!K209</f>
        <v>高陵</v>
      </c>
      <c r="M10" s="239">
        <f>試合結果一覧表!M209</f>
        <v>3</v>
      </c>
      <c r="N10" s="172">
        <f>試合結果一覧表!N209</f>
        <v>6</v>
      </c>
      <c r="O10" s="241" t="str">
        <f>試合結果一覧表!O209</f>
        <v>塩尻パ</v>
      </c>
      <c r="P10" s="232">
        <f>試合結果一覧表!P209</f>
        <v>21</v>
      </c>
      <c r="Q10" s="16" t="str">
        <f>試合結果一覧表!Q209</f>
        <v>×</v>
      </c>
      <c r="R10" s="232">
        <f>試合結果一覧表!R209</f>
        <v>14</v>
      </c>
      <c r="S10" s="172">
        <f>試合結果一覧表!S209</f>
        <v>1</v>
      </c>
      <c r="T10" s="240" t="str">
        <f>試合結果一覧表!T209</f>
        <v>丸子塩川</v>
      </c>
      <c r="U10" s="172">
        <f>試合結果一覧表!U209</f>
        <v>3</v>
      </c>
      <c r="V10" s="7" t="str">
        <f>試合結果一覧表!V209</f>
        <v>駒ヶ根</v>
      </c>
      <c r="X10" s="647"/>
      <c r="Y10" s="26">
        <v>4</v>
      </c>
      <c r="Z10" s="30" t="str">
        <f>試合結果一覧表!Z209</f>
        <v>岡谷</v>
      </c>
    </row>
    <row r="11" spans="1:26" ht="28.5" customHeight="1">
      <c r="B11" s="239">
        <f>試合結果一覧表!B210</f>
        <v>4</v>
      </c>
      <c r="C11" s="176">
        <f>試合結果一覧表!C210</f>
        <v>1</v>
      </c>
      <c r="D11" s="241" t="str">
        <f>試合結果一覧表!D210</f>
        <v>丸子塩川</v>
      </c>
      <c r="E11" s="233">
        <f>試合結果一覧表!E210</f>
        <v>21</v>
      </c>
      <c r="F11" s="178" t="str">
        <f>試合結果一覧表!F210</f>
        <v>×</v>
      </c>
      <c r="G11" s="233">
        <f>試合結果一覧表!G210</f>
        <v>7</v>
      </c>
      <c r="H11" s="176">
        <f>試合結果一覧表!H210</f>
        <v>3</v>
      </c>
      <c r="I11" s="240" t="str">
        <f>試合結果一覧表!I210</f>
        <v>駒ヶ根</v>
      </c>
      <c r="J11" s="172">
        <f>試合結果一覧表!J210</f>
        <v>5</v>
      </c>
      <c r="K11" s="7" t="str">
        <f>試合結果一覧表!K210</f>
        <v>松尾</v>
      </c>
      <c r="M11" s="239">
        <f>試合結果一覧表!M210</f>
        <v>4</v>
      </c>
      <c r="N11" s="176">
        <f>試合結果一覧表!N210</f>
        <v>2</v>
      </c>
      <c r="O11" s="241" t="str">
        <f>試合結果一覧表!O210</f>
        <v>高陵</v>
      </c>
      <c r="P11" s="233">
        <f>試合結果一覧表!P210</f>
        <v>20</v>
      </c>
      <c r="Q11" s="178" t="str">
        <f>試合結果一覧表!Q210</f>
        <v>×</v>
      </c>
      <c r="R11" s="233">
        <f>試合結果一覧表!R210</f>
        <v>21</v>
      </c>
      <c r="S11" s="176">
        <f>試合結果一覧表!S210</f>
        <v>4</v>
      </c>
      <c r="T11" s="240" t="str">
        <f>試合結果一覧表!T210</f>
        <v>岡谷</v>
      </c>
      <c r="U11" s="172">
        <f>試合結果一覧表!U210</f>
        <v>6</v>
      </c>
      <c r="V11" s="7" t="str">
        <f>試合結果一覧表!V210</f>
        <v>塩尻パ</v>
      </c>
      <c r="X11" s="647"/>
      <c r="Y11" s="26">
        <v>5</v>
      </c>
      <c r="Z11" s="30" t="str">
        <f>試合結果一覧表!Z210</f>
        <v>松尾</v>
      </c>
    </row>
    <row r="12" spans="1:26" ht="28.5" customHeight="1">
      <c r="B12" s="239">
        <f>試合結果一覧表!B211</f>
        <v>5</v>
      </c>
      <c r="C12" s="172">
        <f>試合結果一覧表!C211</f>
        <v>5</v>
      </c>
      <c r="D12" s="241" t="str">
        <f>試合結果一覧表!D211</f>
        <v>松尾</v>
      </c>
      <c r="E12" s="232">
        <f>試合結果一覧表!E211</f>
        <v>13</v>
      </c>
      <c r="F12" s="16" t="str">
        <f>試合結果一覧表!F211</f>
        <v>×</v>
      </c>
      <c r="G12" s="232">
        <f>試合結果一覧表!G211</f>
        <v>21</v>
      </c>
      <c r="H12" s="172">
        <f>試合結果一覧表!H211</f>
        <v>1</v>
      </c>
      <c r="I12" s="240" t="str">
        <f>試合結果一覧表!I211</f>
        <v>丸子塩川</v>
      </c>
      <c r="J12" s="172">
        <f>試合結果一覧表!J211</f>
        <v>3</v>
      </c>
      <c r="K12" s="7" t="str">
        <f>試合結果一覧表!K211</f>
        <v>駒ヶ根</v>
      </c>
      <c r="M12" s="239">
        <f>試合結果一覧表!M211</f>
        <v>5</v>
      </c>
      <c r="N12" s="172">
        <f>試合結果一覧表!N211</f>
        <v>6</v>
      </c>
      <c r="O12" s="241" t="str">
        <f>試合結果一覧表!O211</f>
        <v>塩尻パ</v>
      </c>
      <c r="P12" s="232">
        <f>試合結果一覧表!P211</f>
        <v>10</v>
      </c>
      <c r="Q12" s="16" t="str">
        <f>試合結果一覧表!Q211</f>
        <v>×</v>
      </c>
      <c r="R12" s="232">
        <f>試合結果一覧表!R211</f>
        <v>21</v>
      </c>
      <c r="S12" s="172">
        <f>試合結果一覧表!S211</f>
        <v>2</v>
      </c>
      <c r="T12" s="240" t="str">
        <f>試合結果一覧表!T211</f>
        <v>高陵</v>
      </c>
      <c r="U12" s="172">
        <f>試合結果一覧表!U211</f>
        <v>4</v>
      </c>
      <c r="V12" s="7" t="str">
        <f>試合結果一覧表!V211</f>
        <v>岡谷</v>
      </c>
      <c r="X12" s="647"/>
      <c r="Y12" s="43">
        <v>6</v>
      </c>
      <c r="Z12" s="30" t="str">
        <f>試合結果一覧表!Z211</f>
        <v>塩尻パ</v>
      </c>
    </row>
    <row r="13" spans="1:26" ht="28.5" customHeight="1" thickBot="1">
      <c r="B13" s="4">
        <f>試合結果一覧表!B212</f>
        <v>6</v>
      </c>
      <c r="C13" s="172">
        <f>試合結果一覧表!C212</f>
        <v>3</v>
      </c>
      <c r="D13" s="182" t="str">
        <f>試合結果一覧表!D212</f>
        <v>駒ヶ根</v>
      </c>
      <c r="E13" s="232">
        <f>試合結果一覧表!E212</f>
        <v>21</v>
      </c>
      <c r="F13" s="16" t="str">
        <f>試合結果一覧表!F212</f>
        <v>×</v>
      </c>
      <c r="G13" s="232">
        <f>試合結果一覧表!G212</f>
        <v>14</v>
      </c>
      <c r="H13" s="172">
        <f>試合結果一覧表!H212</f>
        <v>5</v>
      </c>
      <c r="I13" s="170" t="str">
        <f>試合結果一覧表!I212</f>
        <v>松尾</v>
      </c>
      <c r="J13" s="172">
        <f>試合結果一覧表!J212</f>
        <v>1</v>
      </c>
      <c r="K13" s="7" t="str">
        <f>試合結果一覧表!K212</f>
        <v>丸子塩川</v>
      </c>
      <c r="L13" s="48"/>
      <c r="M13" s="4">
        <f>試合結果一覧表!M212</f>
        <v>6</v>
      </c>
      <c r="N13" s="172">
        <f>試合結果一覧表!N212</f>
        <v>4</v>
      </c>
      <c r="O13" s="182" t="str">
        <f>試合結果一覧表!O212</f>
        <v>岡谷</v>
      </c>
      <c r="P13" s="232">
        <f>試合結果一覧表!P212</f>
        <v>21</v>
      </c>
      <c r="Q13" s="16" t="str">
        <f>試合結果一覧表!Q212</f>
        <v>×</v>
      </c>
      <c r="R13" s="232">
        <f>試合結果一覧表!R212</f>
        <v>14</v>
      </c>
      <c r="S13" s="172">
        <f>試合結果一覧表!S212</f>
        <v>6</v>
      </c>
      <c r="T13" s="170" t="str">
        <f>試合結果一覧表!T212</f>
        <v>塩尻パ</v>
      </c>
      <c r="U13" s="172">
        <f>試合結果一覧表!U212</f>
        <v>2</v>
      </c>
      <c r="V13" s="7" t="str">
        <f>試合結果一覧表!V212</f>
        <v>高陵</v>
      </c>
      <c r="X13" s="648"/>
      <c r="Y13" s="28">
        <v>7</v>
      </c>
      <c r="Z13" s="29" t="str">
        <f>試合結果一覧表!Z212</f>
        <v>　</v>
      </c>
    </row>
    <row r="14" spans="1:26" ht="28.5" customHeight="1" thickBot="1">
      <c r="B14" s="6">
        <f>試合結果一覧表!B213</f>
        <v>7</v>
      </c>
      <c r="C14" s="174">
        <f>試合結果一覧表!C213</f>
        <v>4</v>
      </c>
      <c r="D14" s="183" t="str">
        <f>試合結果一覧表!D213</f>
        <v>岡谷</v>
      </c>
      <c r="E14" s="243">
        <f>試合結果一覧表!E213</f>
        <v>10</v>
      </c>
      <c r="F14" s="179" t="str">
        <f>試合結果一覧表!F213</f>
        <v>×</v>
      </c>
      <c r="G14" s="243">
        <f>試合結果一覧表!G213</f>
        <v>21</v>
      </c>
      <c r="H14" s="173">
        <f>試合結果一覧表!H213</f>
        <v>1</v>
      </c>
      <c r="I14" s="171" t="str">
        <f>試合結果一覧表!I213</f>
        <v>丸子塩川</v>
      </c>
      <c r="J14" s="173">
        <f>試合結果一覧表!J213</f>
        <v>3</v>
      </c>
      <c r="K14" s="8" t="str">
        <f>試合結果一覧表!K213</f>
        <v>駒ヶ根</v>
      </c>
      <c r="L14" s="49"/>
      <c r="M14" s="6">
        <f>試合結果一覧表!M213</f>
        <v>7</v>
      </c>
      <c r="N14" s="174">
        <f>試合結果一覧表!N213</f>
        <v>5</v>
      </c>
      <c r="O14" s="183" t="str">
        <f>試合結果一覧表!O213</f>
        <v>松尾</v>
      </c>
      <c r="P14" s="243">
        <f>試合結果一覧表!P213</f>
        <v>10</v>
      </c>
      <c r="Q14" s="179" t="str">
        <f>試合結果一覧表!Q213</f>
        <v>×</v>
      </c>
      <c r="R14" s="243">
        <f>試合結果一覧表!R213</f>
        <v>21</v>
      </c>
      <c r="S14" s="173">
        <f>試合結果一覧表!S213</f>
        <v>2</v>
      </c>
      <c r="T14" s="171" t="str">
        <f>試合結果一覧表!T213</f>
        <v>高陵</v>
      </c>
      <c r="U14" s="173">
        <f>試合結果一覧表!U213</f>
        <v>6</v>
      </c>
      <c r="V14" s="8" t="str">
        <f>試合結果一覧表!V213</f>
        <v>塩尻パ</v>
      </c>
      <c r="X14" s="44"/>
      <c r="Y14" s="20"/>
      <c r="Z14" s="46"/>
    </row>
    <row r="15" spans="1:26">
      <c r="B15" s="248"/>
      <c r="C15" s="248"/>
      <c r="E15" s="248"/>
      <c r="F15" s="248"/>
      <c r="G15" s="248"/>
      <c r="H15" s="248"/>
      <c r="J15" s="248"/>
      <c r="L15" s="248"/>
      <c r="M15" s="248"/>
      <c r="N15" s="248"/>
      <c r="P15" s="248"/>
      <c r="Q15" s="248"/>
      <c r="R15" s="248"/>
      <c r="S15" s="248"/>
      <c r="U15" s="248"/>
      <c r="X15" s="20"/>
      <c r="Y15" s="20"/>
      <c r="Z15" s="20"/>
    </row>
    <row r="16" spans="1:26" ht="26.25" customHeight="1">
      <c r="B16" s="640" t="s">
        <v>18</v>
      </c>
      <c r="C16" s="640"/>
      <c r="D16" s="641"/>
      <c r="E16" s="641"/>
      <c r="F16" s="12"/>
      <c r="G16" s="12"/>
      <c r="H16" s="12"/>
      <c r="I16" s="12"/>
      <c r="J16" s="12"/>
      <c r="K16" s="12"/>
      <c r="L16" s="248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21" t="s">
        <v>11</v>
      </c>
      <c r="Y16" s="20"/>
      <c r="Z16" s="20"/>
    </row>
    <row r="17" spans="2:26" ht="15.75" thickBot="1">
      <c r="B17" s="248"/>
      <c r="C17" s="248"/>
      <c r="E17" s="248"/>
      <c r="F17" s="248"/>
      <c r="G17" s="248"/>
      <c r="H17" s="248"/>
      <c r="J17" s="248"/>
      <c r="L17" s="248"/>
      <c r="M17" s="248"/>
      <c r="N17" s="248"/>
      <c r="P17" s="248"/>
      <c r="Q17" s="248"/>
      <c r="R17" s="248"/>
      <c r="S17" s="248"/>
      <c r="U17" s="248"/>
    </row>
    <row r="18" spans="2:26" ht="24.75" customHeight="1" thickBot="1">
      <c r="B18" s="642" t="s">
        <v>12</v>
      </c>
      <c r="C18" s="643"/>
      <c r="D18" s="643"/>
      <c r="E18" s="643"/>
      <c r="F18" s="643"/>
      <c r="G18" s="643"/>
      <c r="H18" s="643"/>
      <c r="I18" s="643"/>
      <c r="J18" s="643"/>
      <c r="K18" s="644"/>
      <c r="L18" s="248"/>
      <c r="M18" s="642" t="s">
        <v>13</v>
      </c>
      <c r="N18" s="643"/>
      <c r="O18" s="643"/>
      <c r="P18" s="643"/>
      <c r="Q18" s="643"/>
      <c r="R18" s="643"/>
      <c r="S18" s="643"/>
      <c r="T18" s="643"/>
      <c r="U18" s="643"/>
      <c r="V18" s="644"/>
      <c r="X18" s="39" t="s">
        <v>0</v>
      </c>
      <c r="Y18" s="40" t="s">
        <v>123</v>
      </c>
      <c r="Z18" s="41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248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46" t="str">
        <f>X7</f>
        <v>内田体育館</v>
      </c>
      <c r="Y19" s="36">
        <v>1</v>
      </c>
      <c r="Z19" s="42" t="str">
        <f>試合結果一覧表!Z218</f>
        <v>松尾</v>
      </c>
    </row>
    <row r="20" spans="2:26" ht="28.5" customHeight="1" thickTop="1">
      <c r="B20" s="3">
        <f>試合結果一覧表!B219</f>
        <v>1</v>
      </c>
      <c r="C20" s="177">
        <f>試合結果一覧表!C219</f>
        <v>1</v>
      </c>
      <c r="D20" s="180" t="str">
        <f>試合結果一覧表!D219</f>
        <v>松尾</v>
      </c>
      <c r="E20" s="231">
        <f>試合結果一覧表!E219</f>
        <v>21</v>
      </c>
      <c r="F20" s="181" t="str">
        <f>試合結果一覧表!F219</f>
        <v>×</v>
      </c>
      <c r="G20" s="231">
        <f>試合結果一覧表!G219</f>
        <v>16</v>
      </c>
      <c r="H20" s="177">
        <f>試合結果一覧表!H219</f>
        <v>2</v>
      </c>
      <c r="I20" s="169" t="str">
        <f>試合結果一覧表!I219</f>
        <v>岡谷</v>
      </c>
      <c r="J20" s="175">
        <f>試合結果一覧表!J219</f>
        <v>5</v>
      </c>
      <c r="K20" s="234" t="str">
        <f>試合結果一覧表!K219</f>
        <v>伊賀良</v>
      </c>
      <c r="M20" s="3">
        <f>試合結果一覧表!M219</f>
        <v>1</v>
      </c>
      <c r="N20" s="177">
        <f>試合結果一覧表!N219</f>
        <v>3</v>
      </c>
      <c r="O20" s="180" t="str">
        <f>試合結果一覧表!O219</f>
        <v>南長野</v>
      </c>
      <c r="P20" s="231">
        <f>試合結果一覧表!P219</f>
        <v>13</v>
      </c>
      <c r="Q20" s="181" t="str">
        <f>試合結果一覧表!Q219</f>
        <v>×</v>
      </c>
      <c r="R20" s="231">
        <f>試合結果一覧表!R219</f>
        <v>21</v>
      </c>
      <c r="S20" s="177">
        <f>試合結果一覧表!S219</f>
        <v>4</v>
      </c>
      <c r="T20" s="169" t="str">
        <f>試合結果一覧表!T219</f>
        <v>潟東ＪＶＣ</v>
      </c>
      <c r="U20" s="175">
        <f>試合結果一覧表!U219</f>
        <v>6</v>
      </c>
      <c r="V20" s="234" t="str">
        <f>試合結果一覧表!V219</f>
        <v>鼎</v>
      </c>
      <c r="X20" s="647"/>
      <c r="Y20" s="26">
        <v>2</v>
      </c>
      <c r="Z20" s="30" t="str">
        <f>試合結果一覧表!Z219</f>
        <v>岡谷</v>
      </c>
    </row>
    <row r="21" spans="2:26" ht="28.5" customHeight="1">
      <c r="B21" s="4">
        <f>試合結果一覧表!B220</f>
        <v>2</v>
      </c>
      <c r="C21" s="172">
        <f>試合結果一覧表!C220</f>
        <v>5</v>
      </c>
      <c r="D21" s="182" t="str">
        <f>試合結果一覧表!D220</f>
        <v>伊賀良</v>
      </c>
      <c r="E21" s="232">
        <f>試合結果一覧表!E220</f>
        <v>21</v>
      </c>
      <c r="F21" s="16" t="str">
        <f>試合結果一覧表!F220</f>
        <v>×</v>
      </c>
      <c r="G21" s="232">
        <f>試合結果一覧表!G220</f>
        <v>15</v>
      </c>
      <c r="H21" s="172">
        <f>試合結果一覧表!H220</f>
        <v>6</v>
      </c>
      <c r="I21" s="240" t="str">
        <f>試合結果一覧表!I220</f>
        <v>鼎</v>
      </c>
      <c r="J21" s="172">
        <f>試合結果一覧表!J220</f>
        <v>2</v>
      </c>
      <c r="K21" s="7" t="str">
        <f>試合結果一覧表!K220</f>
        <v>岡谷</v>
      </c>
      <c r="M21" s="4">
        <f>試合結果一覧表!M220</f>
        <v>2</v>
      </c>
      <c r="N21" s="172">
        <f>試合結果一覧表!N220</f>
        <v>7</v>
      </c>
      <c r="O21" s="182" t="str">
        <f>試合結果一覧表!O220</f>
        <v>塩尻パ</v>
      </c>
      <c r="P21" s="232">
        <f>試合結果一覧表!P220</f>
        <v>9</v>
      </c>
      <c r="Q21" s="16" t="str">
        <f>試合結果一覧表!Q220</f>
        <v>×</v>
      </c>
      <c r="R21" s="232">
        <f>試合結果一覧表!R220</f>
        <v>21</v>
      </c>
      <c r="S21" s="172">
        <f>試合結果一覧表!S220</f>
        <v>1</v>
      </c>
      <c r="T21" s="240" t="str">
        <f>試合結果一覧表!T220</f>
        <v>松尾</v>
      </c>
      <c r="U21" s="172">
        <f>試合結果一覧表!U220</f>
        <v>3</v>
      </c>
      <c r="V21" s="7" t="str">
        <f>試合結果一覧表!V220</f>
        <v>南長野</v>
      </c>
      <c r="X21" s="647"/>
      <c r="Y21" s="26">
        <v>3</v>
      </c>
      <c r="Z21" s="30" t="str">
        <f>試合結果一覧表!Z220</f>
        <v>南長野</v>
      </c>
    </row>
    <row r="22" spans="2:26" ht="28.5" customHeight="1">
      <c r="B22" s="239">
        <f>試合結果一覧表!B221</f>
        <v>3</v>
      </c>
      <c r="C22" s="172">
        <f>試合結果一覧表!C221</f>
        <v>2</v>
      </c>
      <c r="D22" s="241" t="str">
        <f>試合結果一覧表!D221</f>
        <v>岡谷</v>
      </c>
      <c r="E22" s="232">
        <f>試合結果一覧表!E221</f>
        <v>17</v>
      </c>
      <c r="F22" s="16" t="str">
        <f>試合結果一覧表!F221</f>
        <v>×</v>
      </c>
      <c r="G22" s="232">
        <f>試合結果一覧表!G221</f>
        <v>21</v>
      </c>
      <c r="H22" s="172">
        <f>試合結果一覧表!H221</f>
        <v>3</v>
      </c>
      <c r="I22" s="240" t="str">
        <f>試合結果一覧表!I221</f>
        <v>南長野</v>
      </c>
      <c r="J22" s="172">
        <f>試合結果一覧表!J221</f>
        <v>1</v>
      </c>
      <c r="K22" s="7" t="str">
        <f>試合結果一覧表!K221</f>
        <v>松尾</v>
      </c>
      <c r="M22" s="239">
        <f>試合結果一覧表!M221</f>
        <v>3</v>
      </c>
      <c r="N22" s="172">
        <f>試合結果一覧表!N221</f>
        <v>4</v>
      </c>
      <c r="O22" s="241" t="str">
        <f>試合結果一覧表!O221</f>
        <v>潟東ＪＶＣ</v>
      </c>
      <c r="P22" s="232">
        <f>試合結果一覧表!P221</f>
        <v>21</v>
      </c>
      <c r="Q22" s="16" t="str">
        <f>試合結果一覧表!Q221</f>
        <v>×</v>
      </c>
      <c r="R22" s="232">
        <f>試合結果一覧表!R221</f>
        <v>7</v>
      </c>
      <c r="S22" s="172">
        <f>試合結果一覧表!S221</f>
        <v>5</v>
      </c>
      <c r="T22" s="240" t="str">
        <f>試合結果一覧表!T221</f>
        <v>伊賀良</v>
      </c>
      <c r="U22" s="172">
        <f>試合結果一覧表!U221</f>
        <v>7</v>
      </c>
      <c r="V22" s="7" t="str">
        <f>試合結果一覧表!V221</f>
        <v>塩尻パ</v>
      </c>
      <c r="X22" s="647"/>
      <c r="Y22" s="26">
        <v>4</v>
      </c>
      <c r="Z22" s="30" t="str">
        <f>試合結果一覧表!Z221</f>
        <v>潟東ＪＶＣ</v>
      </c>
    </row>
    <row r="23" spans="2:26" ht="28.5" customHeight="1">
      <c r="B23" s="239">
        <f>試合結果一覧表!B222</f>
        <v>4</v>
      </c>
      <c r="C23" s="176">
        <f>試合結果一覧表!C222</f>
        <v>6</v>
      </c>
      <c r="D23" s="241" t="str">
        <f>試合結果一覧表!D222</f>
        <v>鼎</v>
      </c>
      <c r="E23" s="233">
        <f>試合結果一覧表!E222</f>
        <v>14</v>
      </c>
      <c r="F23" s="178" t="str">
        <f>試合結果一覧表!F222</f>
        <v>×</v>
      </c>
      <c r="G23" s="233">
        <f>試合結果一覧表!G222</f>
        <v>21</v>
      </c>
      <c r="H23" s="176">
        <f>試合結果一覧表!H222</f>
        <v>7</v>
      </c>
      <c r="I23" s="240" t="str">
        <f>試合結果一覧表!I222</f>
        <v>塩尻パ</v>
      </c>
      <c r="J23" s="172">
        <f>試合結果一覧表!J222</f>
        <v>5</v>
      </c>
      <c r="K23" s="7" t="str">
        <f>試合結果一覧表!K222</f>
        <v>伊賀良</v>
      </c>
      <c r="M23" s="239">
        <f>試合結果一覧表!M222</f>
        <v>4</v>
      </c>
      <c r="N23" s="176">
        <f>試合結果一覧表!N222</f>
        <v>1</v>
      </c>
      <c r="O23" s="241" t="str">
        <f>試合結果一覧表!O222</f>
        <v>松尾</v>
      </c>
      <c r="P23" s="233">
        <f>試合結果一覧表!P222</f>
        <v>20</v>
      </c>
      <c r="Q23" s="178" t="str">
        <f>試合結果一覧表!Q222</f>
        <v>×</v>
      </c>
      <c r="R23" s="233">
        <f>試合結果一覧表!R222</f>
        <v>21</v>
      </c>
      <c r="S23" s="176">
        <f>試合結果一覧表!S222</f>
        <v>3</v>
      </c>
      <c r="T23" s="240" t="str">
        <f>試合結果一覧表!T222</f>
        <v>南長野</v>
      </c>
      <c r="U23" s="172">
        <f>試合結果一覧表!U222</f>
        <v>4</v>
      </c>
      <c r="V23" s="7" t="str">
        <f>試合結果一覧表!V222</f>
        <v>潟東ＪＶＣ</v>
      </c>
      <c r="X23" s="647"/>
      <c r="Y23" s="26">
        <v>5</v>
      </c>
      <c r="Z23" s="30" t="str">
        <f>試合結果一覧表!Z222</f>
        <v>伊賀良</v>
      </c>
    </row>
    <row r="24" spans="2:26" ht="28.5" customHeight="1">
      <c r="B24" s="239">
        <f>試合結果一覧表!B223</f>
        <v>5</v>
      </c>
      <c r="C24" s="172">
        <f>試合結果一覧表!C223</f>
        <v>2</v>
      </c>
      <c r="D24" s="241" t="str">
        <f>試合結果一覧表!D223</f>
        <v>岡谷</v>
      </c>
      <c r="E24" s="232">
        <f>試合結果一覧表!E223</f>
        <v>18</v>
      </c>
      <c r="F24" s="16" t="str">
        <f>試合結果一覧表!F223</f>
        <v>×</v>
      </c>
      <c r="G24" s="232">
        <f>試合結果一覧表!G223</f>
        <v>21</v>
      </c>
      <c r="H24" s="172">
        <f>試合結果一覧表!H223</f>
        <v>4</v>
      </c>
      <c r="I24" s="240" t="str">
        <f>試合結果一覧表!I223</f>
        <v>潟東ＪＶＣ</v>
      </c>
      <c r="J24" s="172">
        <f>試合結果一覧表!J223</f>
        <v>6</v>
      </c>
      <c r="K24" s="7" t="str">
        <f>試合結果一覧表!K223</f>
        <v>鼎</v>
      </c>
      <c r="M24" s="239">
        <f>試合結果一覧表!M223</f>
        <v>5</v>
      </c>
      <c r="N24" s="172">
        <f>試合結果一覧表!N223</f>
        <v>3</v>
      </c>
      <c r="O24" s="241" t="str">
        <f>試合結果一覧表!O223</f>
        <v>南長野</v>
      </c>
      <c r="P24" s="232">
        <f>試合結果一覧表!P223</f>
        <v>21</v>
      </c>
      <c r="Q24" s="16" t="str">
        <f>試合結果一覧表!Q223</f>
        <v>×</v>
      </c>
      <c r="R24" s="232">
        <f>試合結果一覧表!R223</f>
        <v>20</v>
      </c>
      <c r="S24" s="172">
        <f>試合結果一覧表!S223</f>
        <v>5</v>
      </c>
      <c r="T24" s="240" t="str">
        <f>試合結果一覧表!T223</f>
        <v>伊賀良</v>
      </c>
      <c r="U24" s="172">
        <f>試合結果一覧表!U223</f>
        <v>7</v>
      </c>
      <c r="V24" s="7" t="str">
        <f>試合結果一覧表!V223</f>
        <v>塩尻パ</v>
      </c>
      <c r="X24" s="647"/>
      <c r="Y24" s="43">
        <v>6</v>
      </c>
      <c r="Z24" s="30" t="str">
        <f>試合結果一覧表!Z223</f>
        <v>鼎</v>
      </c>
    </row>
    <row r="25" spans="2:26" ht="28.5" customHeight="1" thickBot="1">
      <c r="B25" s="4">
        <f>試合結果一覧表!B224</f>
        <v>6</v>
      </c>
      <c r="C25" s="172">
        <f>試合結果一覧表!C224</f>
        <v>6</v>
      </c>
      <c r="D25" s="182" t="str">
        <f>試合結果一覧表!D224</f>
        <v>鼎</v>
      </c>
      <c r="E25" s="232">
        <f>試合結果一覧表!E224</f>
        <v>21</v>
      </c>
      <c r="F25" s="16" t="str">
        <f>試合結果一覧表!F224</f>
        <v>×</v>
      </c>
      <c r="G25" s="232">
        <f>試合結果一覧表!G224</f>
        <v>19</v>
      </c>
      <c r="H25" s="172">
        <f>試合結果一覧表!H224</f>
        <v>1</v>
      </c>
      <c r="I25" s="170" t="str">
        <f>試合結果一覧表!I224</f>
        <v>松尾</v>
      </c>
      <c r="J25" s="172">
        <f>試合結果一覧表!J224</f>
        <v>3</v>
      </c>
      <c r="K25" s="7" t="str">
        <f>試合結果一覧表!K224</f>
        <v>南長野</v>
      </c>
      <c r="L25" s="48"/>
      <c r="M25" s="4">
        <f>試合結果一覧表!M224</f>
        <v>6</v>
      </c>
      <c r="N25" s="172">
        <f>試合結果一覧表!N224</f>
        <v>7</v>
      </c>
      <c r="O25" s="182" t="str">
        <f>試合結果一覧表!O224</f>
        <v>塩尻パ</v>
      </c>
      <c r="P25" s="232">
        <f>試合結果一覧表!P224</f>
        <v>21</v>
      </c>
      <c r="Q25" s="16" t="str">
        <f>試合結果一覧表!Q224</f>
        <v>×</v>
      </c>
      <c r="R25" s="232">
        <f>試合結果一覧表!R224</f>
        <v>12</v>
      </c>
      <c r="S25" s="172">
        <f>試合結果一覧表!S224</f>
        <v>2</v>
      </c>
      <c r="T25" s="170" t="str">
        <f>試合結果一覧表!T224</f>
        <v>岡谷</v>
      </c>
      <c r="U25" s="172">
        <f>試合結果一覧表!U224</f>
        <v>4</v>
      </c>
      <c r="V25" s="7" t="str">
        <f>試合結果一覧表!V224</f>
        <v>潟東ＪＶＣ</v>
      </c>
      <c r="X25" s="648"/>
      <c r="Y25" s="28">
        <v>7</v>
      </c>
      <c r="Z25" s="29" t="str">
        <f>試合結果一覧表!Z224</f>
        <v>塩尻パ</v>
      </c>
    </row>
    <row r="26" spans="2:26" ht="28.5" customHeight="1" thickBot="1">
      <c r="B26" s="6">
        <f>試合結果一覧表!B225</f>
        <v>7</v>
      </c>
      <c r="C26" s="174">
        <f>試合結果一覧表!C225</f>
        <v>4</v>
      </c>
      <c r="D26" s="183" t="str">
        <f>試合結果一覧表!D225</f>
        <v>潟東ＪＶＣ</v>
      </c>
      <c r="E26" s="243">
        <f>試合結果一覧表!E225</f>
        <v>21</v>
      </c>
      <c r="F26" s="179" t="str">
        <f>試合結果一覧表!F225</f>
        <v>×</v>
      </c>
      <c r="G26" s="243">
        <f>試合結果一覧表!G225</f>
        <v>7</v>
      </c>
      <c r="H26" s="173">
        <f>試合結果一覧表!H225</f>
        <v>6</v>
      </c>
      <c r="I26" s="171" t="str">
        <f>試合結果一覧表!I225</f>
        <v>鼎</v>
      </c>
      <c r="J26" s="173">
        <f>試合結果一覧表!J225</f>
        <v>1</v>
      </c>
      <c r="K26" s="8" t="str">
        <f>試合結果一覧表!K225</f>
        <v>松尾</v>
      </c>
      <c r="L26" s="49"/>
      <c r="M26" s="6">
        <f>試合結果一覧表!M225</f>
        <v>7</v>
      </c>
      <c r="N26" s="174">
        <f>試合結果一覧表!N225</f>
        <v>5</v>
      </c>
      <c r="O26" s="183" t="str">
        <f>試合結果一覧表!O225</f>
        <v>伊賀良</v>
      </c>
      <c r="P26" s="243">
        <f>試合結果一覧表!P225</f>
        <v>15</v>
      </c>
      <c r="Q26" s="179" t="str">
        <f>試合結果一覧表!Q225</f>
        <v>×</v>
      </c>
      <c r="R26" s="243">
        <f>試合結果一覧表!R225</f>
        <v>21</v>
      </c>
      <c r="S26" s="173">
        <f>試合結果一覧表!S225</f>
        <v>7</v>
      </c>
      <c r="T26" s="171" t="str">
        <f>試合結果一覧表!T225</f>
        <v>塩尻パ</v>
      </c>
      <c r="U26" s="173">
        <f>試合結果一覧表!U225</f>
        <v>2</v>
      </c>
      <c r="V26" s="8" t="str">
        <f>試合結果一覧表!V225</f>
        <v>岡谷</v>
      </c>
      <c r="X26" s="44"/>
      <c r="Y26" s="20"/>
      <c r="Z26" s="46"/>
    </row>
    <row r="27" spans="2:26" ht="17.25" customHeight="1"/>
    <row r="28" spans="2:26" ht="17.25" customHeight="1"/>
  </sheetData>
  <dataConsolidate/>
  <mergeCells count="11">
    <mergeCell ref="E2:K2"/>
    <mergeCell ref="M2:Q2"/>
    <mergeCell ref="R2:V2"/>
    <mergeCell ref="X19:X25"/>
    <mergeCell ref="B4:E4"/>
    <mergeCell ref="B6:K6"/>
    <mergeCell ref="M6:V6"/>
    <mergeCell ref="X7:X13"/>
    <mergeCell ref="B16:E16"/>
    <mergeCell ref="B18:K18"/>
    <mergeCell ref="M18:V18"/>
  </mergeCells>
  <phoneticPr fontId="2"/>
  <conditionalFormatting sqref="H8:K14 C8:D14">
    <cfRule type="cellIs" dxfId="23" priority="24" operator="equal">
      <formula>0</formula>
    </cfRule>
  </conditionalFormatting>
  <conditionalFormatting sqref="N8:N14">
    <cfRule type="cellIs" dxfId="22" priority="23" operator="equal">
      <formula>0</formula>
    </cfRule>
  </conditionalFormatting>
  <conditionalFormatting sqref="O8:O14">
    <cfRule type="cellIs" dxfId="21" priority="22" operator="equal">
      <formula>0</formula>
    </cfRule>
  </conditionalFormatting>
  <conditionalFormatting sqref="S8:V14">
    <cfRule type="cellIs" dxfId="20" priority="21" operator="equal">
      <formula>0</formula>
    </cfRule>
  </conditionalFormatting>
  <conditionalFormatting sqref="H20:K26 C20:D26">
    <cfRule type="cellIs" dxfId="19" priority="20" operator="equal">
      <formula>0</formula>
    </cfRule>
  </conditionalFormatting>
  <conditionalFormatting sqref="N20:N26">
    <cfRule type="cellIs" dxfId="18" priority="19" operator="equal">
      <formula>0</formula>
    </cfRule>
  </conditionalFormatting>
  <conditionalFormatting sqref="O20:O26">
    <cfRule type="cellIs" dxfId="17" priority="18" operator="equal">
      <formula>0</formula>
    </cfRule>
  </conditionalFormatting>
  <conditionalFormatting sqref="S20:V26">
    <cfRule type="cellIs" dxfId="16" priority="17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7"/>
  <sheetViews>
    <sheetView topLeftCell="B10" zoomScale="64" zoomScaleNormal="64" workbookViewId="0">
      <selection activeCell="AD15" sqref="AD15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2:26" ht="29.25">
      <c r="B2" s="249"/>
      <c r="C2" s="249"/>
      <c r="D2" s="249"/>
      <c r="E2" s="632" t="str">
        <f>試合結果一覧表!E229:K229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対戦チーム表!B61</f>
        <v>波田小学校体育館</v>
      </c>
      <c r="N2" s="633"/>
      <c r="O2" s="633"/>
      <c r="P2" s="633"/>
      <c r="Q2" s="633"/>
      <c r="R2" s="634" t="str">
        <f>試合結果一覧表!R229:V229</f>
        <v>９月４日　対戦表</v>
      </c>
      <c r="S2" s="634"/>
      <c r="T2" s="634"/>
      <c r="U2" s="634"/>
      <c r="V2" s="634"/>
      <c r="X2" s="19"/>
      <c r="Y2" s="19"/>
      <c r="Z2" s="19"/>
    </row>
    <row r="4" spans="2:26" ht="15.75" customHeight="1">
      <c r="B4" s="5" t="s">
        <v>9</v>
      </c>
      <c r="C4" s="5"/>
      <c r="D4" s="12" t="s">
        <v>10</v>
      </c>
      <c r="E4" s="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2:26" ht="18.95" customHeight="1" thickBot="1"/>
    <row r="6" spans="2:26" ht="24.75" customHeight="1" thickBot="1">
      <c r="B6" s="629" t="s">
        <v>12</v>
      </c>
      <c r="C6" s="630"/>
      <c r="D6" s="630"/>
      <c r="E6" s="630"/>
      <c r="F6" s="630"/>
      <c r="G6" s="630"/>
      <c r="H6" s="630"/>
      <c r="I6" s="630"/>
      <c r="J6" s="630"/>
      <c r="K6" s="631"/>
      <c r="M6" s="629" t="s">
        <v>13</v>
      </c>
      <c r="N6" s="630"/>
      <c r="O6" s="630"/>
      <c r="P6" s="630"/>
      <c r="Q6" s="630"/>
      <c r="R6" s="630"/>
      <c r="S6" s="630"/>
      <c r="T6" s="630"/>
      <c r="U6" s="630"/>
      <c r="V6" s="631"/>
      <c r="X6" s="39" t="s">
        <v>0</v>
      </c>
      <c r="Y6" s="40" t="s">
        <v>123</v>
      </c>
      <c r="Z6" s="41" t="s">
        <v>1</v>
      </c>
    </row>
    <row r="7" spans="2:26" ht="24.75" customHeight="1" thickTop="1" thickBot="1">
      <c r="B7" s="1" t="s">
        <v>2</v>
      </c>
      <c r="C7" s="14" t="s">
        <v>27</v>
      </c>
      <c r="D7" s="10" t="s">
        <v>3</v>
      </c>
      <c r="E7" s="2" t="s">
        <v>4</v>
      </c>
      <c r="F7" s="2"/>
      <c r="G7" s="2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M7" s="1" t="s">
        <v>2</v>
      </c>
      <c r="N7" s="14" t="s">
        <v>27</v>
      </c>
      <c r="O7" s="10" t="s">
        <v>3</v>
      </c>
      <c r="P7" s="2" t="s">
        <v>4</v>
      </c>
      <c r="Q7" s="2"/>
      <c r="R7" s="2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46" t="str">
        <f>M2</f>
        <v>波田小学校体育館</v>
      </c>
      <c r="Y7" s="36">
        <v>1</v>
      </c>
      <c r="Z7" s="42" t="str">
        <f>試合結果一覧表!Z234</f>
        <v>美穂あなん</v>
      </c>
    </row>
    <row r="8" spans="2:26" ht="28.5" customHeight="1" thickTop="1">
      <c r="B8" s="3">
        <f>試合結果一覧表!B235</f>
        <v>1</v>
      </c>
      <c r="C8" s="177">
        <f>試合結果一覧表!C235</f>
        <v>1</v>
      </c>
      <c r="D8" s="180" t="str">
        <f>試合結果一覧表!D235</f>
        <v>美穂あなん</v>
      </c>
      <c r="E8" s="231">
        <f>試合結果一覧表!E235</f>
        <v>5</v>
      </c>
      <c r="F8" s="181" t="str">
        <f>試合結果一覧表!F235</f>
        <v>×</v>
      </c>
      <c r="G8" s="231">
        <f>試合結果一覧表!G235</f>
        <v>21</v>
      </c>
      <c r="H8" s="177">
        <f>試合結果一覧表!H235</f>
        <v>2</v>
      </c>
      <c r="I8" s="169" t="str">
        <f>試合結果一覧表!I235</f>
        <v>城南</v>
      </c>
      <c r="J8" s="175">
        <f>試合結果一覧表!J235</f>
        <v>5</v>
      </c>
      <c r="K8" s="234" t="str">
        <f>試合結果一覧表!K235</f>
        <v>塩尻ジュニア</v>
      </c>
      <c r="M8" s="3">
        <f>試合結果一覧表!M235</f>
        <v>1</v>
      </c>
      <c r="N8" s="177">
        <f>試合結果一覧表!N235</f>
        <v>3</v>
      </c>
      <c r="O8" s="180" t="str">
        <f>試合結果一覧表!O235</f>
        <v>なかがわ</v>
      </c>
      <c r="P8" s="231">
        <f>試合結果一覧表!P235</f>
        <v>21</v>
      </c>
      <c r="Q8" s="181" t="str">
        <f>試合結果一覧表!Q235</f>
        <v>×</v>
      </c>
      <c r="R8" s="231">
        <f>試合結果一覧表!R235</f>
        <v>17</v>
      </c>
      <c r="S8" s="177">
        <f>試合結果一覧表!S235</f>
        <v>4</v>
      </c>
      <c r="T8" s="169" t="str">
        <f>試合結果一覧表!T235</f>
        <v>ソレイユ</v>
      </c>
      <c r="U8" s="175">
        <f>試合結果一覧表!U235</f>
        <v>6</v>
      </c>
      <c r="V8" s="234" t="str">
        <f>試合結果一覧表!V235</f>
        <v>穂高キッズ</v>
      </c>
      <c r="X8" s="647"/>
      <c r="Y8" s="26">
        <v>2</v>
      </c>
      <c r="Z8" s="30" t="str">
        <f>試合結果一覧表!Z235</f>
        <v>城南</v>
      </c>
    </row>
    <row r="9" spans="2:26" ht="28.5" customHeight="1">
      <c r="B9" s="4">
        <f>試合結果一覧表!B236</f>
        <v>2</v>
      </c>
      <c r="C9" s="172">
        <f>試合結果一覧表!C236</f>
        <v>5</v>
      </c>
      <c r="D9" s="182" t="str">
        <f>試合結果一覧表!D236</f>
        <v>塩尻ジュニア</v>
      </c>
      <c r="E9" s="232">
        <f>試合結果一覧表!E236</f>
        <v>21</v>
      </c>
      <c r="F9" s="16" t="str">
        <f>試合結果一覧表!F236</f>
        <v>×</v>
      </c>
      <c r="G9" s="232">
        <f>試合結果一覧表!G236</f>
        <v>16</v>
      </c>
      <c r="H9" s="172">
        <f>試合結果一覧表!H236</f>
        <v>6</v>
      </c>
      <c r="I9" s="240" t="str">
        <f>試合結果一覧表!I236</f>
        <v>穂高キッズ</v>
      </c>
      <c r="J9" s="172">
        <f>試合結果一覧表!J236</f>
        <v>2</v>
      </c>
      <c r="K9" s="7" t="str">
        <f>試合結果一覧表!K236</f>
        <v>城南</v>
      </c>
      <c r="M9" s="4">
        <f>試合結果一覧表!M236</f>
        <v>2</v>
      </c>
      <c r="N9" s="172">
        <f>試合結果一覧表!N236</f>
        <v>7</v>
      </c>
      <c r="O9" s="182" t="str">
        <f>試合結果一覧表!O236</f>
        <v>波田レインボー</v>
      </c>
      <c r="P9" s="232">
        <f>試合結果一覧表!P236</f>
        <v>3</v>
      </c>
      <c r="Q9" s="16" t="str">
        <f>試合結果一覧表!Q236</f>
        <v>×</v>
      </c>
      <c r="R9" s="232">
        <f>試合結果一覧表!R236</f>
        <v>21</v>
      </c>
      <c r="S9" s="172">
        <f>試合結果一覧表!S236</f>
        <v>1</v>
      </c>
      <c r="T9" s="240" t="str">
        <f>試合結果一覧表!T236</f>
        <v>美穂あなん</v>
      </c>
      <c r="U9" s="172">
        <f>試合結果一覧表!U236</f>
        <v>3</v>
      </c>
      <c r="V9" s="7" t="str">
        <f>試合結果一覧表!V236</f>
        <v>なかがわ</v>
      </c>
      <c r="X9" s="647"/>
      <c r="Y9" s="26">
        <v>3</v>
      </c>
      <c r="Z9" s="30" t="str">
        <f>試合結果一覧表!Z236</f>
        <v>なかがわ</v>
      </c>
    </row>
    <row r="10" spans="2:26" ht="28.5" customHeight="1">
      <c r="B10" s="239">
        <f>試合結果一覧表!B237</f>
        <v>3</v>
      </c>
      <c r="C10" s="172">
        <f>試合結果一覧表!C237</f>
        <v>2</v>
      </c>
      <c r="D10" s="241" t="str">
        <f>試合結果一覧表!D237</f>
        <v>城南</v>
      </c>
      <c r="E10" s="232">
        <f>試合結果一覧表!E237</f>
        <v>21</v>
      </c>
      <c r="F10" s="16" t="str">
        <f>試合結果一覧表!F237</f>
        <v>×</v>
      </c>
      <c r="G10" s="232">
        <f>試合結果一覧表!G237</f>
        <v>18</v>
      </c>
      <c r="H10" s="172">
        <f>試合結果一覧表!H237</f>
        <v>3</v>
      </c>
      <c r="I10" s="240" t="str">
        <f>試合結果一覧表!I237</f>
        <v>なかがわ</v>
      </c>
      <c r="J10" s="172">
        <f>試合結果一覧表!J237</f>
        <v>1</v>
      </c>
      <c r="K10" s="7" t="str">
        <f>試合結果一覧表!K237</f>
        <v>美穂あなん</v>
      </c>
      <c r="M10" s="239">
        <f>試合結果一覧表!M237</f>
        <v>3</v>
      </c>
      <c r="N10" s="172">
        <f>試合結果一覧表!N237</f>
        <v>4</v>
      </c>
      <c r="O10" s="241" t="str">
        <f>試合結果一覧表!O237</f>
        <v>ソレイユ</v>
      </c>
      <c r="P10" s="232">
        <f>試合結果一覧表!P237</f>
        <v>11</v>
      </c>
      <c r="Q10" s="16" t="str">
        <f>試合結果一覧表!Q237</f>
        <v>×</v>
      </c>
      <c r="R10" s="232">
        <f>試合結果一覧表!R237</f>
        <v>21</v>
      </c>
      <c r="S10" s="172">
        <f>試合結果一覧表!S237</f>
        <v>5</v>
      </c>
      <c r="T10" s="240" t="str">
        <f>試合結果一覧表!T237</f>
        <v>塩尻ジュニア</v>
      </c>
      <c r="U10" s="172">
        <f>試合結果一覧表!U237</f>
        <v>7</v>
      </c>
      <c r="V10" s="7" t="str">
        <f>試合結果一覧表!V237</f>
        <v>波田レインボー</v>
      </c>
      <c r="X10" s="647"/>
      <c r="Y10" s="26">
        <v>4</v>
      </c>
      <c r="Z10" s="30" t="str">
        <f>試合結果一覧表!Z237</f>
        <v>ソレイユ</v>
      </c>
    </row>
    <row r="11" spans="2:26" ht="28.5" customHeight="1">
      <c r="B11" s="239">
        <f>試合結果一覧表!B238</f>
        <v>4</v>
      </c>
      <c r="C11" s="176">
        <f>試合結果一覧表!C238</f>
        <v>6</v>
      </c>
      <c r="D11" s="241" t="str">
        <f>試合結果一覧表!D238</f>
        <v>穂高キッズ</v>
      </c>
      <c r="E11" s="233">
        <f>試合結果一覧表!E238</f>
        <v>9</v>
      </c>
      <c r="F11" s="178" t="str">
        <f>試合結果一覧表!F238</f>
        <v>×</v>
      </c>
      <c r="G11" s="233">
        <f>試合結果一覧表!G238</f>
        <v>21</v>
      </c>
      <c r="H11" s="176">
        <f>試合結果一覧表!H238</f>
        <v>7</v>
      </c>
      <c r="I11" s="240" t="str">
        <f>試合結果一覧表!I238</f>
        <v>波田レインボー</v>
      </c>
      <c r="J11" s="172">
        <f>試合結果一覧表!J238</f>
        <v>5</v>
      </c>
      <c r="K11" s="7" t="str">
        <f>試合結果一覧表!K238</f>
        <v>塩尻ジュニア</v>
      </c>
      <c r="M11" s="239">
        <f>試合結果一覧表!M238</f>
        <v>4</v>
      </c>
      <c r="N11" s="176">
        <f>試合結果一覧表!N238</f>
        <v>1</v>
      </c>
      <c r="O11" s="241" t="str">
        <f>試合結果一覧表!O238</f>
        <v>美穂あなん</v>
      </c>
      <c r="P11" s="233">
        <f>試合結果一覧表!P238</f>
        <v>16</v>
      </c>
      <c r="Q11" s="178" t="str">
        <f>試合結果一覧表!Q238</f>
        <v>×</v>
      </c>
      <c r="R11" s="233">
        <f>試合結果一覧表!R238</f>
        <v>21</v>
      </c>
      <c r="S11" s="176">
        <f>試合結果一覧表!S238</f>
        <v>3</v>
      </c>
      <c r="T11" s="240" t="str">
        <f>試合結果一覧表!T238</f>
        <v>なかがわ</v>
      </c>
      <c r="U11" s="172">
        <f>試合結果一覧表!U238</f>
        <v>4</v>
      </c>
      <c r="V11" s="7" t="str">
        <f>試合結果一覧表!V238</f>
        <v>ソレイユ</v>
      </c>
      <c r="X11" s="647"/>
      <c r="Y11" s="26">
        <v>5</v>
      </c>
      <c r="Z11" s="30" t="str">
        <f>試合結果一覧表!Z238</f>
        <v>塩尻ジュニア</v>
      </c>
    </row>
    <row r="12" spans="2:26" ht="28.5" customHeight="1">
      <c r="B12" s="239">
        <f>試合結果一覧表!B239</f>
        <v>5</v>
      </c>
      <c r="C12" s="172">
        <f>試合結果一覧表!C239</f>
        <v>2</v>
      </c>
      <c r="D12" s="241" t="str">
        <f>試合結果一覧表!D239</f>
        <v>城南</v>
      </c>
      <c r="E12" s="232">
        <f>試合結果一覧表!E239</f>
        <v>21</v>
      </c>
      <c r="F12" s="16" t="str">
        <f>試合結果一覧表!F239</f>
        <v>×</v>
      </c>
      <c r="G12" s="232">
        <f>試合結果一覧表!G239</f>
        <v>10</v>
      </c>
      <c r="H12" s="172">
        <f>試合結果一覧表!H239</f>
        <v>4</v>
      </c>
      <c r="I12" s="240" t="str">
        <f>試合結果一覧表!I239</f>
        <v>ソレイユ</v>
      </c>
      <c r="J12" s="172">
        <f>試合結果一覧表!J239</f>
        <v>6</v>
      </c>
      <c r="K12" s="7" t="str">
        <f>試合結果一覧表!K239</f>
        <v>穂高キッズ</v>
      </c>
      <c r="M12" s="239">
        <f>試合結果一覧表!M239</f>
        <v>5</v>
      </c>
      <c r="N12" s="172">
        <f>試合結果一覧表!N239</f>
        <v>3</v>
      </c>
      <c r="O12" s="241" t="str">
        <f>試合結果一覧表!O239</f>
        <v>なかがわ</v>
      </c>
      <c r="P12" s="232">
        <f>試合結果一覧表!P239</f>
        <v>21</v>
      </c>
      <c r="Q12" s="16" t="str">
        <f>試合結果一覧表!Q239</f>
        <v>×</v>
      </c>
      <c r="R12" s="232">
        <f>試合結果一覧表!R239</f>
        <v>11</v>
      </c>
      <c r="S12" s="172">
        <f>試合結果一覧表!S239</f>
        <v>5</v>
      </c>
      <c r="T12" s="240" t="str">
        <f>試合結果一覧表!T239</f>
        <v>塩尻ジュニア</v>
      </c>
      <c r="U12" s="172">
        <f>試合結果一覧表!U239</f>
        <v>7</v>
      </c>
      <c r="V12" s="7" t="str">
        <f>試合結果一覧表!V239</f>
        <v>波田レインボー</v>
      </c>
      <c r="X12" s="647"/>
      <c r="Y12" s="43">
        <v>6</v>
      </c>
      <c r="Z12" s="30" t="str">
        <f>試合結果一覧表!Z239</f>
        <v>穂高キッズ</v>
      </c>
    </row>
    <row r="13" spans="2:26" ht="28.5" customHeight="1" thickBot="1">
      <c r="B13" s="4">
        <f>試合結果一覧表!B240</f>
        <v>6</v>
      </c>
      <c r="C13" s="172">
        <f>試合結果一覧表!C240</f>
        <v>6</v>
      </c>
      <c r="D13" s="182" t="str">
        <f>試合結果一覧表!D240</f>
        <v>穂高キッズ</v>
      </c>
      <c r="E13" s="232">
        <f>試合結果一覧表!E240</f>
        <v>18</v>
      </c>
      <c r="F13" s="16" t="str">
        <f>試合結果一覧表!F240</f>
        <v>×</v>
      </c>
      <c r="G13" s="232">
        <f>試合結果一覧表!G240</f>
        <v>21</v>
      </c>
      <c r="H13" s="172">
        <f>試合結果一覧表!H240</f>
        <v>1</v>
      </c>
      <c r="I13" s="170" t="str">
        <f>試合結果一覧表!I240</f>
        <v>美穂あなん</v>
      </c>
      <c r="J13" s="172">
        <f>試合結果一覧表!J240</f>
        <v>3</v>
      </c>
      <c r="K13" s="7" t="str">
        <f>試合結果一覧表!K240</f>
        <v>なかがわ</v>
      </c>
      <c r="L13" s="48"/>
      <c r="M13" s="4">
        <f>試合結果一覧表!M240</f>
        <v>6</v>
      </c>
      <c r="N13" s="172">
        <f>試合結果一覧表!N240</f>
        <v>7</v>
      </c>
      <c r="O13" s="182" t="str">
        <f>試合結果一覧表!O240</f>
        <v>波田レインボー</v>
      </c>
      <c r="P13" s="232">
        <f>試合結果一覧表!P240</f>
        <v>2</v>
      </c>
      <c r="Q13" s="16" t="str">
        <f>試合結果一覧表!Q240</f>
        <v>×</v>
      </c>
      <c r="R13" s="232">
        <f>試合結果一覧表!R240</f>
        <v>21</v>
      </c>
      <c r="S13" s="172">
        <f>試合結果一覧表!S240</f>
        <v>2</v>
      </c>
      <c r="T13" s="170" t="str">
        <f>試合結果一覧表!T240</f>
        <v>城南</v>
      </c>
      <c r="U13" s="172">
        <f>試合結果一覧表!U240</f>
        <v>4</v>
      </c>
      <c r="V13" s="7" t="str">
        <f>試合結果一覧表!V240</f>
        <v>ソレイユ</v>
      </c>
      <c r="X13" s="648"/>
      <c r="Y13" s="28">
        <v>7</v>
      </c>
      <c r="Z13" s="29" t="str">
        <f>試合結果一覧表!Z240</f>
        <v>波田レインボー</v>
      </c>
    </row>
    <row r="14" spans="2:26" ht="28.5" customHeight="1" thickBot="1">
      <c r="B14" s="6">
        <f>試合結果一覧表!B241</f>
        <v>7</v>
      </c>
      <c r="C14" s="174">
        <f>試合結果一覧表!C241</f>
        <v>4</v>
      </c>
      <c r="D14" s="183" t="str">
        <f>試合結果一覧表!D241</f>
        <v>ソレイユ</v>
      </c>
      <c r="E14" s="243">
        <f>試合結果一覧表!E241</f>
        <v>19</v>
      </c>
      <c r="F14" s="179" t="str">
        <f>試合結果一覧表!F241</f>
        <v>×</v>
      </c>
      <c r="G14" s="243">
        <f>試合結果一覧表!G241</f>
        <v>21</v>
      </c>
      <c r="H14" s="173">
        <f>試合結果一覧表!H241</f>
        <v>6</v>
      </c>
      <c r="I14" s="171" t="str">
        <f>試合結果一覧表!I241</f>
        <v>穂高キッズ</v>
      </c>
      <c r="J14" s="173">
        <f>試合結果一覧表!J241</f>
        <v>1</v>
      </c>
      <c r="K14" s="8" t="str">
        <f>試合結果一覧表!K241</f>
        <v>美穂あなん</v>
      </c>
      <c r="L14" s="49"/>
      <c r="M14" s="6">
        <f>試合結果一覧表!M241</f>
        <v>7</v>
      </c>
      <c r="N14" s="174">
        <f>試合結果一覧表!N241</f>
        <v>5</v>
      </c>
      <c r="O14" s="183" t="str">
        <f>試合結果一覧表!O241</f>
        <v>塩尻ジュニア</v>
      </c>
      <c r="P14" s="243">
        <f>試合結果一覧表!P241</f>
        <v>21</v>
      </c>
      <c r="Q14" s="179" t="str">
        <f>試合結果一覧表!Q241</f>
        <v>×</v>
      </c>
      <c r="R14" s="243">
        <f>試合結果一覧表!R241</f>
        <v>7</v>
      </c>
      <c r="S14" s="173">
        <f>試合結果一覧表!S241</f>
        <v>7</v>
      </c>
      <c r="T14" s="171" t="str">
        <f>試合結果一覧表!T241</f>
        <v>波田レインボー</v>
      </c>
      <c r="U14" s="173">
        <f>試合結果一覧表!U241</f>
        <v>2</v>
      </c>
      <c r="V14" s="8" t="str">
        <f>試合結果一覧表!V241</f>
        <v>城南</v>
      </c>
      <c r="X14" s="20"/>
      <c r="Y14" s="20"/>
      <c r="Z14" s="20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5"/>
      <c r="Q15" s="5"/>
      <c r="R15" s="5"/>
      <c r="S15" s="5"/>
      <c r="T15" s="12"/>
      <c r="U15" s="5"/>
      <c r="V15" s="12"/>
      <c r="X15" s="20"/>
      <c r="Y15" s="20"/>
      <c r="Z15" s="20"/>
    </row>
    <row r="16" spans="2:26" ht="15.75" customHeight="1">
      <c r="B16" s="5"/>
      <c r="C16" s="5"/>
      <c r="D16" s="12"/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20"/>
      <c r="Y16" s="20"/>
      <c r="Z16" s="20"/>
    </row>
    <row r="17" spans="2:26" ht="15.75" customHeight="1">
      <c r="B17" s="5" t="s">
        <v>15</v>
      </c>
      <c r="C17" s="5"/>
      <c r="D17" s="12" t="s">
        <v>10</v>
      </c>
      <c r="E17" s="5"/>
      <c r="F17" s="5"/>
      <c r="G17" s="5"/>
      <c r="H17" s="5"/>
      <c r="I17" s="12"/>
      <c r="J17" s="5"/>
      <c r="K17" s="12"/>
      <c r="M17" s="5"/>
      <c r="N17" s="5"/>
      <c r="O17" s="12"/>
      <c r="P17" s="5"/>
      <c r="Q17" s="5"/>
      <c r="R17" s="5"/>
      <c r="S17" s="5"/>
      <c r="T17" s="12"/>
      <c r="U17" s="5"/>
      <c r="V17" s="12"/>
      <c r="X17" s="21" t="s">
        <v>11</v>
      </c>
      <c r="Y17" s="20"/>
      <c r="Z17" s="20"/>
    </row>
    <row r="18" spans="2:26" ht="18.95" customHeight="1" thickBot="1"/>
    <row r="19" spans="2:26" ht="24.75" customHeight="1" thickBot="1">
      <c r="B19" s="629" t="s">
        <v>12</v>
      </c>
      <c r="C19" s="630"/>
      <c r="D19" s="630"/>
      <c r="E19" s="630"/>
      <c r="F19" s="630"/>
      <c r="G19" s="630"/>
      <c r="H19" s="630"/>
      <c r="I19" s="630"/>
      <c r="J19" s="630"/>
      <c r="K19" s="631"/>
      <c r="M19" s="629" t="s">
        <v>13</v>
      </c>
      <c r="N19" s="630"/>
      <c r="O19" s="630"/>
      <c r="P19" s="630"/>
      <c r="Q19" s="630"/>
      <c r="R19" s="630"/>
      <c r="S19" s="630"/>
      <c r="T19" s="630"/>
      <c r="U19" s="630"/>
      <c r="V19" s="631"/>
      <c r="X19" s="39" t="s">
        <v>0</v>
      </c>
      <c r="Y19" s="40" t="s">
        <v>123</v>
      </c>
      <c r="Z19" s="41" t="s">
        <v>1</v>
      </c>
    </row>
    <row r="20" spans="2:26" ht="24.75" customHeight="1" thickTop="1" thickBot="1">
      <c r="B20" s="1" t="s">
        <v>2</v>
      </c>
      <c r="C20" s="14" t="s">
        <v>27</v>
      </c>
      <c r="D20" s="10" t="s">
        <v>3</v>
      </c>
      <c r="E20" s="2" t="s">
        <v>4</v>
      </c>
      <c r="F20" s="2"/>
      <c r="G20" s="2" t="s">
        <v>4</v>
      </c>
      <c r="H20" s="14" t="s">
        <v>27</v>
      </c>
      <c r="I20" s="10" t="s">
        <v>3</v>
      </c>
      <c r="J20" s="14" t="s">
        <v>27</v>
      </c>
      <c r="K20" s="11" t="s">
        <v>5</v>
      </c>
      <c r="M20" s="1" t="s">
        <v>2</v>
      </c>
      <c r="N20" s="14" t="s">
        <v>27</v>
      </c>
      <c r="O20" s="10" t="s">
        <v>3</v>
      </c>
      <c r="P20" s="2" t="s">
        <v>4</v>
      </c>
      <c r="Q20" s="2"/>
      <c r="R20" s="2" t="s">
        <v>4</v>
      </c>
      <c r="S20" s="14" t="s">
        <v>27</v>
      </c>
      <c r="T20" s="10" t="s">
        <v>3</v>
      </c>
      <c r="U20" s="14" t="s">
        <v>27</v>
      </c>
      <c r="V20" s="11" t="s">
        <v>5</v>
      </c>
      <c r="X20" s="646" t="str">
        <f>X7</f>
        <v>波田小学校体育館</v>
      </c>
      <c r="Y20" s="36">
        <v>1</v>
      </c>
      <c r="Z20" s="42" t="str">
        <f>試合結果一覧表!Z246</f>
        <v>堀金Wish</v>
      </c>
    </row>
    <row r="21" spans="2:26" ht="28.5" customHeight="1" thickTop="1">
      <c r="B21" s="3">
        <f>試合結果一覧表!B247</f>
        <v>1</v>
      </c>
      <c r="C21" s="177">
        <f>試合結果一覧表!C247</f>
        <v>1</v>
      </c>
      <c r="D21" s="180" t="str">
        <f>試合結果一覧表!D247</f>
        <v>堀金Wish</v>
      </c>
      <c r="E21" s="231">
        <f>試合結果一覧表!E247</f>
        <v>12</v>
      </c>
      <c r="F21" s="181" t="str">
        <f>試合結果一覧表!F247</f>
        <v>×</v>
      </c>
      <c r="G21" s="231">
        <f>試合結果一覧表!G247</f>
        <v>21</v>
      </c>
      <c r="H21" s="177">
        <f>試合結果一覧表!H247</f>
        <v>2</v>
      </c>
      <c r="I21" s="169" t="str">
        <f>試合結果一覧表!I247</f>
        <v>七二会</v>
      </c>
      <c r="J21" s="175">
        <f>試合結果一覧表!J247</f>
        <v>5</v>
      </c>
      <c r="K21" s="234" t="str">
        <f>試合結果一覧表!K247</f>
        <v>なかがわ</v>
      </c>
      <c r="M21" s="3">
        <f>試合結果一覧表!M247</f>
        <v>1</v>
      </c>
      <c r="N21" s="177">
        <f>試合結果一覧表!N247</f>
        <v>3</v>
      </c>
      <c r="O21" s="180" t="str">
        <f>試合結果一覧表!O247</f>
        <v>阿智</v>
      </c>
      <c r="P21" s="231">
        <f>試合結果一覧表!P247</f>
        <v>21</v>
      </c>
      <c r="Q21" s="181" t="str">
        <f>試合結果一覧表!Q247</f>
        <v>×</v>
      </c>
      <c r="R21" s="231">
        <f>試合結果一覧表!R247</f>
        <v>13</v>
      </c>
      <c r="S21" s="177">
        <f>試合結果一覧表!S247</f>
        <v>4</v>
      </c>
      <c r="T21" s="169" t="str">
        <f>試合結果一覧表!T247</f>
        <v>塩尻ジュニア</v>
      </c>
      <c r="U21" s="175">
        <f>試合結果一覧表!U247</f>
        <v>6</v>
      </c>
      <c r="V21" s="234" t="str">
        <f>試合結果一覧表!V247</f>
        <v>穂高キッズ</v>
      </c>
      <c r="X21" s="647"/>
      <c r="Y21" s="26">
        <v>2</v>
      </c>
      <c r="Z21" s="30" t="str">
        <f>試合結果一覧表!Z247</f>
        <v>七二会</v>
      </c>
    </row>
    <row r="22" spans="2:26" ht="28.5" customHeight="1">
      <c r="B22" s="4">
        <f>試合結果一覧表!B248</f>
        <v>2</v>
      </c>
      <c r="C22" s="172">
        <f>試合結果一覧表!C248</f>
        <v>5</v>
      </c>
      <c r="D22" s="182" t="str">
        <f>試合結果一覧表!D248</f>
        <v>なかがわ</v>
      </c>
      <c r="E22" s="232">
        <f>試合結果一覧表!E248</f>
        <v>21</v>
      </c>
      <c r="F22" s="16" t="str">
        <f>試合結果一覧表!F248</f>
        <v>×</v>
      </c>
      <c r="G22" s="232">
        <f>試合結果一覧表!G248</f>
        <v>14</v>
      </c>
      <c r="H22" s="172">
        <f>試合結果一覧表!H248</f>
        <v>6</v>
      </c>
      <c r="I22" s="240" t="str">
        <f>試合結果一覧表!I248</f>
        <v>穂高キッズ</v>
      </c>
      <c r="J22" s="172">
        <f>試合結果一覧表!J248</f>
        <v>2</v>
      </c>
      <c r="K22" s="7" t="str">
        <f>試合結果一覧表!K248</f>
        <v>七二会</v>
      </c>
      <c r="M22" s="4">
        <f>試合結果一覧表!M248</f>
        <v>2</v>
      </c>
      <c r="N22" s="172">
        <f>試合結果一覧表!N248</f>
        <v>7</v>
      </c>
      <c r="O22" s="182" t="str">
        <f>試合結果一覧表!O248</f>
        <v>波田レインボー</v>
      </c>
      <c r="P22" s="232">
        <f>試合結果一覧表!P248</f>
        <v>7</v>
      </c>
      <c r="Q22" s="16" t="str">
        <f>試合結果一覧表!Q248</f>
        <v>×</v>
      </c>
      <c r="R22" s="232">
        <f>試合結果一覧表!R248</f>
        <v>21</v>
      </c>
      <c r="S22" s="172">
        <f>試合結果一覧表!S248</f>
        <v>1</v>
      </c>
      <c r="T22" s="240" t="str">
        <f>試合結果一覧表!T248</f>
        <v>堀金Wish</v>
      </c>
      <c r="U22" s="172">
        <f>試合結果一覧表!U248</f>
        <v>3</v>
      </c>
      <c r="V22" s="7" t="str">
        <f>試合結果一覧表!V248</f>
        <v>阿智</v>
      </c>
      <c r="X22" s="647"/>
      <c r="Y22" s="26">
        <v>3</v>
      </c>
      <c r="Z22" s="30" t="str">
        <f>試合結果一覧表!Z248</f>
        <v>阿智</v>
      </c>
    </row>
    <row r="23" spans="2:26" ht="28.5" customHeight="1">
      <c r="B23" s="239">
        <f>試合結果一覧表!B249</f>
        <v>3</v>
      </c>
      <c r="C23" s="172">
        <f>試合結果一覧表!C249</f>
        <v>2</v>
      </c>
      <c r="D23" s="241" t="str">
        <f>試合結果一覧表!D249</f>
        <v>七二会</v>
      </c>
      <c r="E23" s="232">
        <f>試合結果一覧表!E249</f>
        <v>13</v>
      </c>
      <c r="F23" s="16" t="str">
        <f>試合結果一覧表!F249</f>
        <v>×</v>
      </c>
      <c r="G23" s="232">
        <f>試合結果一覧表!G249</f>
        <v>21</v>
      </c>
      <c r="H23" s="172">
        <f>試合結果一覧表!H249</f>
        <v>3</v>
      </c>
      <c r="I23" s="240" t="str">
        <f>試合結果一覧表!I249</f>
        <v>阿智</v>
      </c>
      <c r="J23" s="172">
        <f>試合結果一覧表!J249</f>
        <v>1</v>
      </c>
      <c r="K23" s="7" t="str">
        <f>試合結果一覧表!K249</f>
        <v>堀金Wish</v>
      </c>
      <c r="M23" s="239">
        <f>試合結果一覧表!M249</f>
        <v>3</v>
      </c>
      <c r="N23" s="172">
        <f>試合結果一覧表!N249</f>
        <v>4</v>
      </c>
      <c r="O23" s="241" t="str">
        <f>試合結果一覧表!O249</f>
        <v>塩尻ジュニア</v>
      </c>
      <c r="P23" s="232">
        <f>試合結果一覧表!P249</f>
        <v>16</v>
      </c>
      <c r="Q23" s="16" t="str">
        <f>試合結果一覧表!Q249</f>
        <v>×</v>
      </c>
      <c r="R23" s="232">
        <f>試合結果一覧表!R249</f>
        <v>21</v>
      </c>
      <c r="S23" s="172">
        <f>試合結果一覧表!S249</f>
        <v>5</v>
      </c>
      <c r="T23" s="240" t="str">
        <f>試合結果一覧表!T249</f>
        <v>なかがわ</v>
      </c>
      <c r="U23" s="172">
        <f>試合結果一覧表!U249</f>
        <v>7</v>
      </c>
      <c r="V23" s="7" t="str">
        <f>試合結果一覧表!V249</f>
        <v>波田レインボー</v>
      </c>
      <c r="X23" s="647"/>
      <c r="Y23" s="26">
        <v>4</v>
      </c>
      <c r="Z23" s="30" t="str">
        <f>試合結果一覧表!Z249</f>
        <v>塩尻ジュニア</v>
      </c>
    </row>
    <row r="24" spans="2:26" ht="28.5" customHeight="1">
      <c r="B24" s="239">
        <f>試合結果一覧表!B250</f>
        <v>4</v>
      </c>
      <c r="C24" s="176">
        <f>試合結果一覧表!C250</f>
        <v>6</v>
      </c>
      <c r="D24" s="241" t="str">
        <f>試合結果一覧表!D250</f>
        <v>穂高キッズ</v>
      </c>
      <c r="E24" s="233">
        <f>試合結果一覧表!E250</f>
        <v>21</v>
      </c>
      <c r="F24" s="178" t="str">
        <f>試合結果一覧表!F250</f>
        <v>×</v>
      </c>
      <c r="G24" s="233">
        <f>試合結果一覧表!G250</f>
        <v>14</v>
      </c>
      <c r="H24" s="176">
        <f>試合結果一覧表!H250</f>
        <v>7</v>
      </c>
      <c r="I24" s="240" t="str">
        <f>試合結果一覧表!I250</f>
        <v>波田レインボー</v>
      </c>
      <c r="J24" s="172">
        <f>試合結果一覧表!J250</f>
        <v>5</v>
      </c>
      <c r="K24" s="7" t="str">
        <f>試合結果一覧表!K250</f>
        <v>なかがわ</v>
      </c>
      <c r="M24" s="239">
        <f>試合結果一覧表!M250</f>
        <v>4</v>
      </c>
      <c r="N24" s="176">
        <f>試合結果一覧表!N250</f>
        <v>1</v>
      </c>
      <c r="O24" s="241" t="str">
        <f>試合結果一覧表!O250</f>
        <v>堀金Wish</v>
      </c>
      <c r="P24" s="233">
        <f>試合結果一覧表!P250</f>
        <v>9</v>
      </c>
      <c r="Q24" s="178" t="str">
        <f>試合結果一覧表!Q250</f>
        <v>×</v>
      </c>
      <c r="R24" s="233">
        <f>試合結果一覧表!R250</f>
        <v>21</v>
      </c>
      <c r="S24" s="176">
        <f>試合結果一覧表!S250</f>
        <v>3</v>
      </c>
      <c r="T24" s="240" t="str">
        <f>試合結果一覧表!T250</f>
        <v>阿智</v>
      </c>
      <c r="U24" s="172">
        <f>試合結果一覧表!U250</f>
        <v>4</v>
      </c>
      <c r="V24" s="7" t="str">
        <f>試合結果一覧表!V250</f>
        <v>塩尻ジュニア</v>
      </c>
      <c r="X24" s="647"/>
      <c r="Y24" s="26">
        <v>5</v>
      </c>
      <c r="Z24" s="30" t="str">
        <f>試合結果一覧表!Z250</f>
        <v>なかがわ</v>
      </c>
    </row>
    <row r="25" spans="2:26" ht="28.5" customHeight="1">
      <c r="B25" s="239">
        <f>試合結果一覧表!B251</f>
        <v>5</v>
      </c>
      <c r="C25" s="172">
        <f>試合結果一覧表!C251</f>
        <v>2</v>
      </c>
      <c r="D25" s="241" t="str">
        <f>試合結果一覧表!D251</f>
        <v>七二会</v>
      </c>
      <c r="E25" s="232">
        <f>試合結果一覧表!E251</f>
        <v>21</v>
      </c>
      <c r="F25" s="16" t="str">
        <f>試合結果一覧表!F251</f>
        <v>×</v>
      </c>
      <c r="G25" s="232">
        <f>試合結果一覧表!G251</f>
        <v>9</v>
      </c>
      <c r="H25" s="172">
        <f>試合結果一覧表!H251</f>
        <v>4</v>
      </c>
      <c r="I25" s="240" t="str">
        <f>試合結果一覧表!I251</f>
        <v>塩尻ジュニア</v>
      </c>
      <c r="J25" s="172">
        <f>試合結果一覧表!J251</f>
        <v>6</v>
      </c>
      <c r="K25" s="7" t="str">
        <f>試合結果一覧表!K251</f>
        <v>穂高キッズ</v>
      </c>
      <c r="M25" s="239">
        <f>試合結果一覧表!M251</f>
        <v>5</v>
      </c>
      <c r="N25" s="172">
        <f>試合結果一覧表!N251</f>
        <v>3</v>
      </c>
      <c r="O25" s="241" t="str">
        <f>試合結果一覧表!O251</f>
        <v>阿智</v>
      </c>
      <c r="P25" s="232">
        <f>試合結果一覧表!P251</f>
        <v>21</v>
      </c>
      <c r="Q25" s="16" t="str">
        <f>試合結果一覧表!Q251</f>
        <v>×</v>
      </c>
      <c r="R25" s="232">
        <f>試合結果一覧表!R251</f>
        <v>16</v>
      </c>
      <c r="S25" s="172">
        <f>試合結果一覧表!S251</f>
        <v>5</v>
      </c>
      <c r="T25" s="240" t="str">
        <f>試合結果一覧表!T251</f>
        <v>なかがわ</v>
      </c>
      <c r="U25" s="172">
        <f>試合結果一覧表!U251</f>
        <v>7</v>
      </c>
      <c r="V25" s="7" t="str">
        <f>試合結果一覧表!V251</f>
        <v>波田レインボー</v>
      </c>
      <c r="X25" s="647"/>
      <c r="Y25" s="43">
        <v>6</v>
      </c>
      <c r="Z25" s="30" t="str">
        <f>試合結果一覧表!Z251</f>
        <v>穂高キッズ</v>
      </c>
    </row>
    <row r="26" spans="2:26" ht="28.5" customHeight="1" thickBot="1">
      <c r="B26" s="4">
        <f>試合結果一覧表!B252</f>
        <v>6</v>
      </c>
      <c r="C26" s="172">
        <f>試合結果一覧表!C252</f>
        <v>6</v>
      </c>
      <c r="D26" s="182" t="str">
        <f>試合結果一覧表!D252</f>
        <v>穂高キッズ</v>
      </c>
      <c r="E26" s="232">
        <f>試合結果一覧表!E252</f>
        <v>21</v>
      </c>
      <c r="F26" s="16" t="str">
        <f>試合結果一覧表!F252</f>
        <v>×</v>
      </c>
      <c r="G26" s="232">
        <f>試合結果一覧表!G252</f>
        <v>14</v>
      </c>
      <c r="H26" s="172">
        <f>試合結果一覧表!H252</f>
        <v>1</v>
      </c>
      <c r="I26" s="170" t="str">
        <f>試合結果一覧表!I252</f>
        <v>堀金Wish</v>
      </c>
      <c r="J26" s="172">
        <f>試合結果一覧表!J252</f>
        <v>3</v>
      </c>
      <c r="K26" s="7" t="str">
        <f>試合結果一覧表!K252</f>
        <v>阿智</v>
      </c>
      <c r="L26" s="48"/>
      <c r="M26" s="4">
        <f>試合結果一覧表!M252</f>
        <v>6</v>
      </c>
      <c r="N26" s="172">
        <f>試合結果一覧表!N252</f>
        <v>7</v>
      </c>
      <c r="O26" s="182" t="str">
        <f>試合結果一覧表!O252</f>
        <v>波田レインボー</v>
      </c>
      <c r="P26" s="232">
        <f>試合結果一覧表!P252</f>
        <v>9</v>
      </c>
      <c r="Q26" s="16" t="str">
        <f>試合結果一覧表!Q252</f>
        <v>×</v>
      </c>
      <c r="R26" s="232">
        <f>試合結果一覧表!R252</f>
        <v>21</v>
      </c>
      <c r="S26" s="172">
        <f>試合結果一覧表!S252</f>
        <v>2</v>
      </c>
      <c r="T26" s="170" t="str">
        <f>試合結果一覧表!T252</f>
        <v>七二会</v>
      </c>
      <c r="U26" s="172">
        <f>試合結果一覧表!U252</f>
        <v>4</v>
      </c>
      <c r="V26" s="7" t="str">
        <f>試合結果一覧表!V252</f>
        <v>塩尻ジュニア</v>
      </c>
      <c r="X26" s="648"/>
      <c r="Y26" s="28">
        <v>7</v>
      </c>
      <c r="Z26" s="29" t="str">
        <f>試合結果一覧表!Z252</f>
        <v>波田レインボー</v>
      </c>
    </row>
    <row r="27" spans="2:26" ht="28.5" customHeight="1" thickBot="1">
      <c r="B27" s="6">
        <f>試合結果一覧表!B253</f>
        <v>7</v>
      </c>
      <c r="C27" s="174">
        <f>試合結果一覧表!C253</f>
        <v>4</v>
      </c>
      <c r="D27" s="183" t="str">
        <f>試合結果一覧表!D253</f>
        <v>塩尻ジュニア</v>
      </c>
      <c r="E27" s="243">
        <f>試合結果一覧表!E253</f>
        <v>21</v>
      </c>
      <c r="F27" s="179" t="str">
        <f>試合結果一覧表!F253</f>
        <v>×</v>
      </c>
      <c r="G27" s="243">
        <f>試合結果一覧表!G253</f>
        <v>10</v>
      </c>
      <c r="H27" s="173">
        <f>試合結果一覧表!H253</f>
        <v>6</v>
      </c>
      <c r="I27" s="171" t="str">
        <f>試合結果一覧表!I253</f>
        <v>穂高キッズ</v>
      </c>
      <c r="J27" s="173">
        <f>試合結果一覧表!J253</f>
        <v>1</v>
      </c>
      <c r="K27" s="8" t="str">
        <f>試合結果一覧表!K253</f>
        <v>堀金Wish</v>
      </c>
      <c r="L27" s="49"/>
      <c r="M27" s="6">
        <f>試合結果一覧表!M253</f>
        <v>7</v>
      </c>
      <c r="N27" s="174">
        <f>試合結果一覧表!N253</f>
        <v>5</v>
      </c>
      <c r="O27" s="183" t="str">
        <f>試合結果一覧表!O253</f>
        <v>なかがわ</v>
      </c>
      <c r="P27" s="243">
        <f>試合結果一覧表!P253</f>
        <v>21</v>
      </c>
      <c r="Q27" s="179" t="str">
        <f>試合結果一覧表!Q253</f>
        <v>×</v>
      </c>
      <c r="R27" s="243">
        <f>試合結果一覧表!R253</f>
        <v>16</v>
      </c>
      <c r="S27" s="173">
        <f>試合結果一覧表!S253</f>
        <v>7</v>
      </c>
      <c r="T27" s="171" t="str">
        <f>試合結果一覧表!T253</f>
        <v>波田レインボー</v>
      </c>
      <c r="U27" s="173">
        <f>試合結果一覧表!U253</f>
        <v>2</v>
      </c>
      <c r="V27" s="8" t="str">
        <f>試合結果一覧表!V253</f>
        <v>七二会</v>
      </c>
      <c r="X27" s="20"/>
      <c r="Y27" s="20"/>
      <c r="Z27" s="20"/>
    </row>
  </sheetData>
  <dataConsolidate/>
  <mergeCells count="9">
    <mergeCell ref="X7:X13"/>
    <mergeCell ref="B19:K19"/>
    <mergeCell ref="M19:V19"/>
    <mergeCell ref="X20:X26"/>
    <mergeCell ref="E2:K2"/>
    <mergeCell ref="M2:Q2"/>
    <mergeCell ref="R2:V2"/>
    <mergeCell ref="B6:K6"/>
    <mergeCell ref="M6:V6"/>
  </mergeCells>
  <phoneticPr fontId="2"/>
  <conditionalFormatting sqref="H21:K27 C21:D27">
    <cfRule type="cellIs" dxfId="15" priority="12" operator="equal">
      <formula>0</formula>
    </cfRule>
  </conditionalFormatting>
  <conditionalFormatting sqref="N21:N27">
    <cfRule type="cellIs" dxfId="14" priority="11" operator="equal">
      <formula>0</formula>
    </cfRule>
  </conditionalFormatting>
  <conditionalFormatting sqref="O21:O27">
    <cfRule type="cellIs" dxfId="13" priority="10" operator="equal">
      <formula>0</formula>
    </cfRule>
  </conditionalFormatting>
  <conditionalFormatting sqref="S21:V27">
    <cfRule type="cellIs" dxfId="12" priority="9" operator="equal">
      <formula>0</formula>
    </cfRule>
  </conditionalFormatting>
  <conditionalFormatting sqref="H8:K14 C8:D14">
    <cfRule type="cellIs" dxfId="11" priority="16" operator="equal">
      <formula>0</formula>
    </cfRule>
  </conditionalFormatting>
  <conditionalFormatting sqref="N8:N14">
    <cfRule type="cellIs" dxfId="10" priority="15" operator="equal">
      <formula>0</formula>
    </cfRule>
  </conditionalFormatting>
  <conditionalFormatting sqref="O8:O14">
    <cfRule type="cellIs" dxfId="9" priority="14" operator="equal">
      <formula>0</formula>
    </cfRule>
  </conditionalFormatting>
  <conditionalFormatting sqref="S8:V14">
    <cfRule type="cellIs" dxfId="8" priority="13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Z27"/>
  <sheetViews>
    <sheetView topLeftCell="A7" zoomScale="64" zoomScaleNormal="64" workbookViewId="0">
      <selection activeCell="Z16" sqref="Z16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1" spans="2:26" ht="29.25">
      <c r="B1" s="249"/>
      <c r="C1" s="249"/>
      <c r="D1" s="249"/>
      <c r="E1" s="632" t="str">
        <f>試合結果一覧表!E257:K257</f>
        <v>第１5回　松本錬成会</v>
      </c>
      <c r="F1" s="632"/>
      <c r="G1" s="632"/>
      <c r="H1" s="632"/>
      <c r="I1" s="632"/>
      <c r="J1" s="632"/>
      <c r="K1" s="632"/>
      <c r="M1" s="633" t="str">
        <f>対戦チーム表!B68</f>
        <v>波田体育館</v>
      </c>
      <c r="N1" s="633"/>
      <c r="O1" s="633"/>
      <c r="P1" s="633"/>
      <c r="Q1" s="633"/>
      <c r="R1" s="634" t="str">
        <f>試合結果一覧表!R257:V257</f>
        <v>９月４日　対戦表</v>
      </c>
      <c r="S1" s="634"/>
      <c r="T1" s="634"/>
      <c r="U1" s="634"/>
      <c r="V1" s="634"/>
      <c r="X1" s="19"/>
      <c r="Y1" s="19"/>
      <c r="Z1" s="19"/>
    </row>
    <row r="3" spans="2:26" ht="15.75" customHeight="1">
      <c r="B3" s="5" t="s">
        <v>9</v>
      </c>
      <c r="C3" s="5"/>
      <c r="D3" s="12" t="s">
        <v>10</v>
      </c>
      <c r="E3" s="5"/>
      <c r="F3" s="5"/>
      <c r="G3" s="5"/>
      <c r="H3" s="5"/>
      <c r="I3" s="12"/>
      <c r="J3" s="5"/>
      <c r="K3" s="12"/>
      <c r="M3" s="5"/>
      <c r="N3" s="5"/>
      <c r="O3" s="12"/>
      <c r="P3" s="5"/>
      <c r="Q3" s="5"/>
      <c r="R3" s="5"/>
      <c r="S3" s="5"/>
      <c r="T3" s="12"/>
      <c r="U3" s="5"/>
      <c r="V3" s="12"/>
      <c r="X3" s="21" t="s">
        <v>11</v>
      </c>
      <c r="Y3" s="20"/>
      <c r="Z3" s="20"/>
    </row>
    <row r="4" spans="2:26" ht="18.95" customHeight="1" thickBot="1"/>
    <row r="5" spans="2:26" ht="25.5" customHeight="1" thickBot="1">
      <c r="B5" s="629" t="s">
        <v>12</v>
      </c>
      <c r="C5" s="630"/>
      <c r="D5" s="630"/>
      <c r="E5" s="630"/>
      <c r="F5" s="630"/>
      <c r="G5" s="630"/>
      <c r="H5" s="630"/>
      <c r="I5" s="630"/>
      <c r="J5" s="630"/>
      <c r="K5" s="631"/>
      <c r="M5" s="629" t="s">
        <v>13</v>
      </c>
      <c r="N5" s="630"/>
      <c r="O5" s="630"/>
      <c r="P5" s="630"/>
      <c r="Q5" s="630"/>
      <c r="R5" s="630"/>
      <c r="S5" s="630"/>
      <c r="T5" s="630"/>
      <c r="U5" s="630"/>
      <c r="V5" s="631"/>
      <c r="X5" s="39" t="s">
        <v>0</v>
      </c>
      <c r="Y5" s="40" t="s">
        <v>123</v>
      </c>
      <c r="Z5" s="41" t="s">
        <v>1</v>
      </c>
    </row>
    <row r="6" spans="2:26" ht="25.5" customHeight="1" thickTop="1" thickBot="1">
      <c r="B6" s="1" t="s">
        <v>2</v>
      </c>
      <c r="C6" s="14" t="s">
        <v>27</v>
      </c>
      <c r="D6" s="10" t="s">
        <v>3</v>
      </c>
      <c r="E6" s="2" t="s">
        <v>4</v>
      </c>
      <c r="F6" s="2"/>
      <c r="G6" s="2" t="s">
        <v>4</v>
      </c>
      <c r="H6" s="14" t="s">
        <v>27</v>
      </c>
      <c r="I6" s="10" t="s">
        <v>3</v>
      </c>
      <c r="J6" s="14" t="s">
        <v>27</v>
      </c>
      <c r="K6" s="11" t="s">
        <v>5</v>
      </c>
      <c r="M6" s="1" t="s">
        <v>2</v>
      </c>
      <c r="N6" s="14" t="s">
        <v>27</v>
      </c>
      <c r="O6" s="10" t="s">
        <v>3</v>
      </c>
      <c r="P6" s="2" t="s">
        <v>4</v>
      </c>
      <c r="Q6" s="2"/>
      <c r="R6" s="2" t="s">
        <v>4</v>
      </c>
      <c r="S6" s="14" t="s">
        <v>27</v>
      </c>
      <c r="T6" s="10" t="s">
        <v>3</v>
      </c>
      <c r="U6" s="14" t="s">
        <v>27</v>
      </c>
      <c r="V6" s="155" t="s">
        <v>5</v>
      </c>
      <c r="X6" s="646" t="str">
        <f>M1</f>
        <v>波田体育館</v>
      </c>
      <c r="Y6" s="36">
        <v>1</v>
      </c>
      <c r="Z6" s="42" t="str">
        <f>試合結果一覧表!Z262</f>
        <v>たつえクラブ</v>
      </c>
    </row>
    <row r="7" spans="2:26" ht="27.75" customHeight="1" thickTop="1">
      <c r="B7" s="3">
        <f>試合結果一覧表!B263</f>
        <v>1</v>
      </c>
      <c r="C7" s="177">
        <f>試合結果一覧表!C263</f>
        <v>1</v>
      </c>
      <c r="D7" s="180" t="str">
        <f>試合結果一覧表!D263</f>
        <v>たつえクラブ</v>
      </c>
      <c r="E7" s="231">
        <f>試合結果一覧表!E263</f>
        <v>17</v>
      </c>
      <c r="F7" s="181" t="str">
        <f>試合結果一覧表!F263</f>
        <v>×</v>
      </c>
      <c r="G7" s="231">
        <f>試合結果一覧表!G263</f>
        <v>21</v>
      </c>
      <c r="H7" s="177">
        <f>試合結果一覧表!H263</f>
        <v>2</v>
      </c>
      <c r="I7" s="169" t="str">
        <f>試合結果一覧表!I263</f>
        <v>Hettarts ＦＶＣ</v>
      </c>
      <c r="J7" s="175">
        <f>試合結果一覧表!J263</f>
        <v>5</v>
      </c>
      <c r="K7" s="234" t="str">
        <f>試合結果一覧表!K263</f>
        <v>阿智</v>
      </c>
      <c r="M7" s="3">
        <f>試合結果一覧表!M263</f>
        <v>1</v>
      </c>
      <c r="N7" s="177">
        <f>試合結果一覧表!N263</f>
        <v>3</v>
      </c>
      <c r="O7" s="180" t="str">
        <f>試合結果一覧表!O263</f>
        <v>堀金Wish</v>
      </c>
      <c r="P7" s="231">
        <f>試合結果一覧表!P263</f>
        <v>4</v>
      </c>
      <c r="Q7" s="181" t="str">
        <f>試合結果一覧表!Q263</f>
        <v>×</v>
      </c>
      <c r="R7" s="231">
        <f>試合結果一覧表!R263</f>
        <v>21</v>
      </c>
      <c r="S7" s="177">
        <f>試合結果一覧表!S263</f>
        <v>4</v>
      </c>
      <c r="T7" s="169" t="str">
        <f>試合結果一覧表!T263</f>
        <v>七二会</v>
      </c>
      <c r="U7" s="175">
        <f>試合結果一覧表!U263</f>
        <v>6</v>
      </c>
      <c r="V7" s="234" t="str">
        <f>試合結果一覧表!V263</f>
        <v>洗馬</v>
      </c>
      <c r="X7" s="647"/>
      <c r="Y7" s="26">
        <v>2</v>
      </c>
      <c r="Z7" s="30" t="str">
        <f>試合結果一覧表!Z263</f>
        <v>Hettarts ＦＶＣ</v>
      </c>
    </row>
    <row r="8" spans="2:26" ht="27.75" customHeight="1">
      <c r="B8" s="4">
        <f>試合結果一覧表!B264</f>
        <v>2</v>
      </c>
      <c r="C8" s="172">
        <f>試合結果一覧表!C264</f>
        <v>5</v>
      </c>
      <c r="D8" s="182" t="str">
        <f>試合結果一覧表!D264</f>
        <v>阿智</v>
      </c>
      <c r="E8" s="232">
        <f>試合結果一覧表!E264</f>
        <v>21</v>
      </c>
      <c r="F8" s="16" t="str">
        <f>試合結果一覧表!F264</f>
        <v>×</v>
      </c>
      <c r="G8" s="232">
        <f>試合結果一覧表!G264</f>
        <v>4</v>
      </c>
      <c r="H8" s="172">
        <f>試合結果一覧表!H264</f>
        <v>6</v>
      </c>
      <c r="I8" s="240" t="str">
        <f>試合結果一覧表!I264</f>
        <v>洗馬</v>
      </c>
      <c r="J8" s="172">
        <f>試合結果一覧表!J264</f>
        <v>2</v>
      </c>
      <c r="K8" s="7" t="str">
        <f>試合結果一覧表!K264</f>
        <v>Hettarts ＦＶＣ</v>
      </c>
      <c r="M8" s="4">
        <f>試合結果一覧表!M264</f>
        <v>2</v>
      </c>
      <c r="N8" s="172">
        <f>試合結果一覧表!N264</f>
        <v>7</v>
      </c>
      <c r="O8" s="182" t="str">
        <f>試合結果一覧表!O264</f>
        <v>梓川クラブ</v>
      </c>
      <c r="P8" s="232">
        <f>試合結果一覧表!P264</f>
        <v>3</v>
      </c>
      <c r="Q8" s="16" t="str">
        <f>試合結果一覧表!Q264</f>
        <v>×</v>
      </c>
      <c r="R8" s="232">
        <f>試合結果一覧表!R264</f>
        <v>21</v>
      </c>
      <c r="S8" s="172">
        <f>試合結果一覧表!S264</f>
        <v>1</v>
      </c>
      <c r="T8" s="240" t="str">
        <f>試合結果一覧表!T264</f>
        <v>たつえクラブ</v>
      </c>
      <c r="U8" s="172">
        <f>試合結果一覧表!U264</f>
        <v>3</v>
      </c>
      <c r="V8" s="7" t="str">
        <f>試合結果一覧表!V264</f>
        <v>堀金Wish</v>
      </c>
      <c r="X8" s="647"/>
      <c r="Y8" s="26">
        <v>3</v>
      </c>
      <c r="Z8" s="30" t="str">
        <f>試合結果一覧表!Z264</f>
        <v>堀金Wish</v>
      </c>
    </row>
    <row r="9" spans="2:26" ht="27.75" customHeight="1">
      <c r="B9" s="239">
        <f>試合結果一覧表!B265</f>
        <v>3</v>
      </c>
      <c r="C9" s="172">
        <f>試合結果一覧表!C265</f>
        <v>2</v>
      </c>
      <c r="D9" s="241" t="str">
        <f>試合結果一覧表!D265</f>
        <v>Hettarts ＦＶＣ</v>
      </c>
      <c r="E9" s="232">
        <f>試合結果一覧表!E265</f>
        <v>21</v>
      </c>
      <c r="F9" s="16" t="str">
        <f>試合結果一覧表!F265</f>
        <v>×</v>
      </c>
      <c r="G9" s="232">
        <f>試合結果一覧表!G265</f>
        <v>8</v>
      </c>
      <c r="H9" s="172">
        <f>試合結果一覧表!H265</f>
        <v>3</v>
      </c>
      <c r="I9" s="240" t="str">
        <f>試合結果一覧表!I265</f>
        <v>堀金Wish</v>
      </c>
      <c r="J9" s="172">
        <f>試合結果一覧表!J265</f>
        <v>1</v>
      </c>
      <c r="K9" s="7" t="str">
        <f>試合結果一覧表!K265</f>
        <v>たつえクラブ</v>
      </c>
      <c r="M9" s="239">
        <f>試合結果一覧表!M265</f>
        <v>3</v>
      </c>
      <c r="N9" s="172">
        <f>試合結果一覧表!N265</f>
        <v>4</v>
      </c>
      <c r="O9" s="241" t="str">
        <f>試合結果一覧表!O265</f>
        <v>七二会</v>
      </c>
      <c r="P9" s="232">
        <f>試合結果一覧表!P265</f>
        <v>21</v>
      </c>
      <c r="Q9" s="16" t="str">
        <f>試合結果一覧表!Q265</f>
        <v>×</v>
      </c>
      <c r="R9" s="232">
        <f>試合結果一覧表!R265</f>
        <v>12</v>
      </c>
      <c r="S9" s="172">
        <f>試合結果一覧表!S265</f>
        <v>5</v>
      </c>
      <c r="T9" s="240" t="str">
        <f>試合結果一覧表!T265</f>
        <v>阿智</v>
      </c>
      <c r="U9" s="172">
        <f>試合結果一覧表!U265</f>
        <v>7</v>
      </c>
      <c r="V9" s="7" t="str">
        <f>試合結果一覧表!V265</f>
        <v>梓川クラブ</v>
      </c>
      <c r="X9" s="647"/>
      <c r="Y9" s="26">
        <v>4</v>
      </c>
      <c r="Z9" s="30" t="str">
        <f>試合結果一覧表!Z265</f>
        <v>七二会</v>
      </c>
    </row>
    <row r="10" spans="2:26" ht="27.75" customHeight="1">
      <c r="B10" s="239">
        <f>試合結果一覧表!B266</f>
        <v>4</v>
      </c>
      <c r="C10" s="176">
        <f>試合結果一覧表!C266</f>
        <v>6</v>
      </c>
      <c r="D10" s="241" t="str">
        <f>試合結果一覧表!D266</f>
        <v>洗馬</v>
      </c>
      <c r="E10" s="233">
        <f>試合結果一覧表!E266</f>
        <v>21</v>
      </c>
      <c r="F10" s="178" t="str">
        <f>試合結果一覧表!F266</f>
        <v>×</v>
      </c>
      <c r="G10" s="233">
        <f>試合結果一覧表!G266</f>
        <v>19</v>
      </c>
      <c r="H10" s="176">
        <f>試合結果一覧表!H266</f>
        <v>7</v>
      </c>
      <c r="I10" s="240" t="str">
        <f>試合結果一覧表!I266</f>
        <v>梓川クラブ</v>
      </c>
      <c r="J10" s="172">
        <f>試合結果一覧表!J266</f>
        <v>5</v>
      </c>
      <c r="K10" s="7" t="str">
        <f>試合結果一覧表!K266</f>
        <v>阿智</v>
      </c>
      <c r="M10" s="239">
        <f>試合結果一覧表!M266</f>
        <v>4</v>
      </c>
      <c r="N10" s="176">
        <f>試合結果一覧表!N266</f>
        <v>1</v>
      </c>
      <c r="O10" s="241" t="str">
        <f>試合結果一覧表!O266</f>
        <v>たつえクラブ</v>
      </c>
      <c r="P10" s="233">
        <f>試合結果一覧表!P266</f>
        <v>21</v>
      </c>
      <c r="Q10" s="178" t="str">
        <f>試合結果一覧表!Q266</f>
        <v>×</v>
      </c>
      <c r="R10" s="233">
        <f>試合結果一覧表!R266</f>
        <v>9</v>
      </c>
      <c r="S10" s="176">
        <f>試合結果一覧表!S266</f>
        <v>3</v>
      </c>
      <c r="T10" s="240" t="str">
        <f>試合結果一覧表!T266</f>
        <v>堀金Wish</v>
      </c>
      <c r="U10" s="172">
        <f>試合結果一覧表!U266</f>
        <v>4</v>
      </c>
      <c r="V10" s="7" t="str">
        <f>試合結果一覧表!V266</f>
        <v>七二会</v>
      </c>
      <c r="X10" s="647"/>
      <c r="Y10" s="26">
        <v>5</v>
      </c>
      <c r="Z10" s="30" t="str">
        <f>試合結果一覧表!Z266</f>
        <v>阿智</v>
      </c>
    </row>
    <row r="11" spans="2:26" ht="27.75" customHeight="1">
      <c r="B11" s="239">
        <f>試合結果一覧表!B267</f>
        <v>5</v>
      </c>
      <c r="C11" s="172">
        <f>試合結果一覧表!C267</f>
        <v>2</v>
      </c>
      <c r="D11" s="241" t="str">
        <f>試合結果一覧表!D267</f>
        <v>Hettarts ＦＶＣ</v>
      </c>
      <c r="E11" s="232">
        <f>試合結果一覧表!E267</f>
        <v>2</v>
      </c>
      <c r="F11" s="16" t="str">
        <f>試合結果一覧表!F267</f>
        <v>×</v>
      </c>
      <c r="G11" s="232">
        <f>試合結果一覧表!G267</f>
        <v>21</v>
      </c>
      <c r="H11" s="172">
        <f>試合結果一覧表!H267</f>
        <v>4</v>
      </c>
      <c r="I11" s="240" t="str">
        <f>試合結果一覧表!I267</f>
        <v>七二会</v>
      </c>
      <c r="J11" s="172">
        <f>試合結果一覧表!J267</f>
        <v>6</v>
      </c>
      <c r="K11" s="7" t="str">
        <f>試合結果一覧表!K267</f>
        <v>洗馬</v>
      </c>
      <c r="M11" s="239">
        <f>試合結果一覧表!M267</f>
        <v>5</v>
      </c>
      <c r="N11" s="172">
        <f>試合結果一覧表!N267</f>
        <v>3</v>
      </c>
      <c r="O11" s="241" t="str">
        <f>試合結果一覧表!O267</f>
        <v>堀金Wish</v>
      </c>
      <c r="P11" s="232">
        <f>試合結果一覧表!P267</f>
        <v>11</v>
      </c>
      <c r="Q11" s="16" t="str">
        <f>試合結果一覧表!Q267</f>
        <v>×</v>
      </c>
      <c r="R11" s="232">
        <f>試合結果一覧表!R267</f>
        <v>21</v>
      </c>
      <c r="S11" s="172">
        <f>試合結果一覧表!S267</f>
        <v>5</v>
      </c>
      <c r="T11" s="240" t="str">
        <f>試合結果一覧表!T267</f>
        <v>阿智</v>
      </c>
      <c r="U11" s="172">
        <f>試合結果一覧表!U267</f>
        <v>7</v>
      </c>
      <c r="V11" s="7" t="str">
        <f>試合結果一覧表!V267</f>
        <v>梓川クラブ</v>
      </c>
      <c r="X11" s="647"/>
      <c r="Y11" s="43">
        <v>6</v>
      </c>
      <c r="Z11" s="30" t="str">
        <f>試合結果一覧表!Z267</f>
        <v>洗馬</v>
      </c>
    </row>
    <row r="12" spans="2:26" ht="27.75" customHeight="1" thickBot="1">
      <c r="B12" s="4">
        <f>試合結果一覧表!B268</f>
        <v>6</v>
      </c>
      <c r="C12" s="172">
        <f>試合結果一覧表!C268</f>
        <v>6</v>
      </c>
      <c r="D12" s="182" t="str">
        <f>試合結果一覧表!D268</f>
        <v>洗馬</v>
      </c>
      <c r="E12" s="232">
        <f>試合結果一覧表!E268</f>
        <v>5</v>
      </c>
      <c r="F12" s="16" t="str">
        <f>試合結果一覧表!F268</f>
        <v>×</v>
      </c>
      <c r="G12" s="232">
        <f>試合結果一覧表!G268</f>
        <v>21</v>
      </c>
      <c r="H12" s="172">
        <f>試合結果一覧表!H268</f>
        <v>1</v>
      </c>
      <c r="I12" s="170" t="str">
        <f>試合結果一覧表!I268</f>
        <v>たつえクラブ</v>
      </c>
      <c r="J12" s="172">
        <f>試合結果一覧表!J268</f>
        <v>3</v>
      </c>
      <c r="K12" s="7" t="str">
        <f>試合結果一覧表!K268</f>
        <v>堀金Wish</v>
      </c>
      <c r="L12" s="48"/>
      <c r="M12" s="4">
        <f>試合結果一覧表!M268</f>
        <v>6</v>
      </c>
      <c r="N12" s="172">
        <f>試合結果一覧表!N268</f>
        <v>7</v>
      </c>
      <c r="O12" s="182" t="str">
        <f>試合結果一覧表!O268</f>
        <v>梓川クラブ</v>
      </c>
      <c r="P12" s="232">
        <f>試合結果一覧表!P268</f>
        <v>1</v>
      </c>
      <c r="Q12" s="16" t="str">
        <f>試合結果一覧表!Q268</f>
        <v>×</v>
      </c>
      <c r="R12" s="232">
        <f>試合結果一覧表!R268</f>
        <v>21</v>
      </c>
      <c r="S12" s="172">
        <f>試合結果一覧表!S268</f>
        <v>2</v>
      </c>
      <c r="T12" s="170" t="str">
        <f>試合結果一覧表!T268</f>
        <v>Hettarts ＦＶＣ</v>
      </c>
      <c r="U12" s="172">
        <f>試合結果一覧表!U268</f>
        <v>4</v>
      </c>
      <c r="V12" s="7" t="str">
        <f>試合結果一覧表!V268</f>
        <v>七二会</v>
      </c>
      <c r="X12" s="648"/>
      <c r="Y12" s="28">
        <v>7</v>
      </c>
      <c r="Z12" s="29" t="str">
        <f>試合結果一覧表!Z268</f>
        <v>梓川クラブ</v>
      </c>
    </row>
    <row r="13" spans="2:26" ht="27.75" customHeight="1" thickBot="1">
      <c r="B13" s="6">
        <f>試合結果一覧表!B269</f>
        <v>7</v>
      </c>
      <c r="C13" s="174">
        <f>試合結果一覧表!C269</f>
        <v>4</v>
      </c>
      <c r="D13" s="183" t="str">
        <f>試合結果一覧表!D269</f>
        <v>七二会</v>
      </c>
      <c r="E13" s="243">
        <f>試合結果一覧表!E269</f>
        <v>21</v>
      </c>
      <c r="F13" s="179" t="str">
        <f>試合結果一覧表!F269</f>
        <v>×</v>
      </c>
      <c r="G13" s="243">
        <f>試合結果一覧表!G269</f>
        <v>2</v>
      </c>
      <c r="H13" s="173">
        <f>試合結果一覧表!H269</f>
        <v>6</v>
      </c>
      <c r="I13" s="171" t="str">
        <f>試合結果一覧表!I269</f>
        <v>洗馬</v>
      </c>
      <c r="J13" s="173">
        <f>試合結果一覧表!J269</f>
        <v>1</v>
      </c>
      <c r="K13" s="8" t="str">
        <f>試合結果一覧表!K269</f>
        <v>たつえクラブ</v>
      </c>
      <c r="L13" s="49"/>
      <c r="M13" s="6">
        <f>試合結果一覧表!M269</f>
        <v>7</v>
      </c>
      <c r="N13" s="174">
        <f>試合結果一覧表!N269</f>
        <v>5</v>
      </c>
      <c r="O13" s="183" t="str">
        <f>試合結果一覧表!O269</f>
        <v>阿智</v>
      </c>
      <c r="P13" s="243">
        <f>試合結果一覧表!P269</f>
        <v>21</v>
      </c>
      <c r="Q13" s="179" t="str">
        <f>試合結果一覧表!Q269</f>
        <v>×</v>
      </c>
      <c r="R13" s="243">
        <f>試合結果一覧表!R269</f>
        <v>2</v>
      </c>
      <c r="S13" s="173">
        <f>試合結果一覧表!S269</f>
        <v>7</v>
      </c>
      <c r="T13" s="171" t="str">
        <f>試合結果一覧表!T269</f>
        <v>梓川クラブ</v>
      </c>
      <c r="U13" s="173">
        <f>試合結果一覧表!U269</f>
        <v>2</v>
      </c>
      <c r="V13" s="8" t="str">
        <f>試合結果一覧表!V269</f>
        <v>Hettarts ＦＶＣ</v>
      </c>
      <c r="X13" s="20"/>
      <c r="Y13" s="20"/>
      <c r="Z13" s="20"/>
    </row>
    <row r="14" spans="2:26" ht="15.75" customHeight="1">
      <c r="B14" s="5"/>
      <c r="C14" s="5"/>
      <c r="D14" s="12"/>
      <c r="E14" s="5"/>
      <c r="F14" s="5"/>
      <c r="G14" s="5"/>
      <c r="H14" s="5"/>
      <c r="I14" s="12"/>
      <c r="J14" s="5"/>
      <c r="K14" s="12"/>
      <c r="M14" s="5"/>
      <c r="N14" s="5"/>
      <c r="O14" s="12"/>
      <c r="P14" s="5"/>
      <c r="Q14" s="5"/>
      <c r="R14" s="5"/>
      <c r="S14" s="5"/>
      <c r="T14" s="12"/>
      <c r="U14" s="5"/>
      <c r="V14" s="12"/>
      <c r="X14" s="20"/>
      <c r="Y14" s="20"/>
      <c r="Z14" s="20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5"/>
      <c r="Q15" s="5"/>
      <c r="R15" s="5"/>
      <c r="S15" s="5"/>
      <c r="T15" s="12"/>
      <c r="U15" s="5"/>
      <c r="V15" s="12"/>
      <c r="X15" s="20"/>
      <c r="Y15" s="20"/>
      <c r="Z15" s="20"/>
    </row>
    <row r="16" spans="2:26" ht="15.75" customHeight="1">
      <c r="B16" s="5" t="s">
        <v>15</v>
      </c>
      <c r="C16" s="5"/>
      <c r="D16" s="12" t="s">
        <v>10</v>
      </c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21" t="s">
        <v>11</v>
      </c>
      <c r="Y16" s="20"/>
      <c r="Z16" s="20"/>
    </row>
    <row r="17" spans="2:26" ht="18.95" customHeight="1" thickBot="1"/>
    <row r="18" spans="2:26" ht="25.5" customHeight="1" thickBot="1">
      <c r="B18" s="629" t="s">
        <v>12</v>
      </c>
      <c r="C18" s="630"/>
      <c r="D18" s="630"/>
      <c r="E18" s="630"/>
      <c r="F18" s="630"/>
      <c r="G18" s="630"/>
      <c r="H18" s="630"/>
      <c r="I18" s="630"/>
      <c r="J18" s="630"/>
      <c r="K18" s="631"/>
      <c r="M18" s="629" t="s">
        <v>13</v>
      </c>
      <c r="N18" s="630"/>
      <c r="O18" s="630"/>
      <c r="P18" s="630"/>
      <c r="Q18" s="630"/>
      <c r="R18" s="630"/>
      <c r="S18" s="630"/>
      <c r="T18" s="630"/>
      <c r="U18" s="630"/>
      <c r="V18" s="631"/>
      <c r="X18" s="39" t="s">
        <v>0</v>
      </c>
      <c r="Y18" s="40" t="s">
        <v>123</v>
      </c>
      <c r="Z18" s="41" t="s">
        <v>1</v>
      </c>
    </row>
    <row r="19" spans="2:26" ht="25.5" customHeight="1" thickTop="1" thickBot="1">
      <c r="B19" s="1" t="s">
        <v>2</v>
      </c>
      <c r="C19" s="14" t="s">
        <v>27</v>
      </c>
      <c r="D19" s="10" t="s">
        <v>3</v>
      </c>
      <c r="E19" s="2" t="s">
        <v>4</v>
      </c>
      <c r="F19" s="2"/>
      <c r="G19" s="2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M19" s="1" t="s">
        <v>2</v>
      </c>
      <c r="N19" s="14" t="s">
        <v>27</v>
      </c>
      <c r="O19" s="10" t="s">
        <v>3</v>
      </c>
      <c r="P19" s="2" t="s">
        <v>4</v>
      </c>
      <c r="Q19" s="2"/>
      <c r="R19" s="2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46" t="str">
        <f>X6</f>
        <v>波田体育館</v>
      </c>
      <c r="Y19" s="36">
        <v>1</v>
      </c>
      <c r="Z19" s="42" t="str">
        <f>試合結果一覧表!Z274</f>
        <v>ソレイユ</v>
      </c>
    </row>
    <row r="20" spans="2:26" ht="27.75" customHeight="1" thickTop="1">
      <c r="B20" s="3">
        <f>試合結果一覧表!B275</f>
        <v>1</v>
      </c>
      <c r="C20" s="177">
        <f>試合結果一覧表!C275</f>
        <v>1</v>
      </c>
      <c r="D20" s="180" t="str">
        <f>試合結果一覧表!D275</f>
        <v>ソレイユ</v>
      </c>
      <c r="E20" s="231">
        <f>試合結果一覧表!E275</f>
        <v>5</v>
      </c>
      <c r="F20" s="181" t="str">
        <f>試合結果一覧表!F275</f>
        <v>×</v>
      </c>
      <c r="G20" s="231">
        <f>試合結果一覧表!G275</f>
        <v>21</v>
      </c>
      <c r="H20" s="177">
        <f>試合結果一覧表!H275</f>
        <v>2</v>
      </c>
      <c r="I20" s="169" t="str">
        <f>試合結果一覧表!I275</f>
        <v>美穂あなん</v>
      </c>
      <c r="J20" s="175">
        <f>試合結果一覧表!J275</f>
        <v>5</v>
      </c>
      <c r="K20" s="234" t="str">
        <f>試合結果一覧表!K275</f>
        <v>たつえクラブ</v>
      </c>
      <c r="M20" s="3">
        <f>試合結果一覧表!M275</f>
        <v>1</v>
      </c>
      <c r="N20" s="177">
        <f>試合結果一覧表!N275</f>
        <v>3</v>
      </c>
      <c r="O20" s="180" t="str">
        <f>試合結果一覧表!O275</f>
        <v>城南</v>
      </c>
      <c r="P20" s="231">
        <f>試合結果一覧表!P275</f>
        <v>21</v>
      </c>
      <c r="Q20" s="181" t="str">
        <f>試合結果一覧表!Q275</f>
        <v>×</v>
      </c>
      <c r="R20" s="231">
        <f>試合結果一覧表!R275</f>
        <v>2</v>
      </c>
      <c r="S20" s="177">
        <f>試合結果一覧表!S275</f>
        <v>4</v>
      </c>
      <c r="T20" s="169" t="str">
        <f>試合結果一覧表!T275</f>
        <v>洗馬</v>
      </c>
      <c r="U20" s="175">
        <f>試合結果一覧表!U275</f>
        <v>6</v>
      </c>
      <c r="V20" s="234" t="str">
        <f>試合結果一覧表!V275</f>
        <v>Hettarts ＦＶＣ</v>
      </c>
      <c r="X20" s="647"/>
      <c r="Y20" s="26">
        <v>2</v>
      </c>
      <c r="Z20" s="30" t="str">
        <f>試合結果一覧表!Z275</f>
        <v>美穂あなん</v>
      </c>
    </row>
    <row r="21" spans="2:26" ht="27.75" customHeight="1">
      <c r="B21" s="4">
        <f>試合結果一覧表!B276</f>
        <v>2</v>
      </c>
      <c r="C21" s="172">
        <f>試合結果一覧表!C276</f>
        <v>5</v>
      </c>
      <c r="D21" s="182" t="str">
        <f>試合結果一覧表!D276</f>
        <v>たつえクラブ</v>
      </c>
      <c r="E21" s="232">
        <f>試合結果一覧表!E276</f>
        <v>11</v>
      </c>
      <c r="F21" s="16" t="str">
        <f>試合結果一覧表!F276</f>
        <v>×</v>
      </c>
      <c r="G21" s="232">
        <f>試合結果一覧表!G276</f>
        <v>21</v>
      </c>
      <c r="H21" s="172">
        <f>試合結果一覧表!H276</f>
        <v>6</v>
      </c>
      <c r="I21" s="240" t="str">
        <f>試合結果一覧表!I276</f>
        <v>Hettarts ＦＶＣ</v>
      </c>
      <c r="J21" s="172">
        <f>試合結果一覧表!J276</f>
        <v>1</v>
      </c>
      <c r="K21" s="7" t="str">
        <f>試合結果一覧表!K276</f>
        <v>ソレイユ</v>
      </c>
      <c r="M21" s="4">
        <f>試合結果一覧表!M276</f>
        <v>2</v>
      </c>
      <c r="N21" s="172">
        <f>試合結果一覧表!N276</f>
        <v>7</v>
      </c>
      <c r="O21" s="182" t="str">
        <f>試合結果一覧表!O276</f>
        <v>梓川クラブ</v>
      </c>
      <c r="P21" s="232">
        <f>試合結果一覧表!P276</f>
        <v>12</v>
      </c>
      <c r="Q21" s="16" t="str">
        <f>試合結果一覧表!Q276</f>
        <v>×</v>
      </c>
      <c r="R21" s="232">
        <f>試合結果一覧表!R276</f>
        <v>21</v>
      </c>
      <c r="S21" s="172">
        <f>試合結果一覧表!S276</f>
        <v>1</v>
      </c>
      <c r="T21" s="240" t="str">
        <f>試合結果一覧表!T276</f>
        <v>ソレイユ</v>
      </c>
      <c r="U21" s="172">
        <f>試合結果一覧表!U276</f>
        <v>3</v>
      </c>
      <c r="V21" s="7" t="str">
        <f>試合結果一覧表!V276</f>
        <v>城南</v>
      </c>
      <c r="X21" s="647"/>
      <c r="Y21" s="26">
        <v>3</v>
      </c>
      <c r="Z21" s="30" t="str">
        <f>試合結果一覧表!Z276</f>
        <v>城南</v>
      </c>
    </row>
    <row r="22" spans="2:26" ht="27.75" customHeight="1">
      <c r="B22" s="239">
        <f>試合結果一覧表!B277</f>
        <v>3</v>
      </c>
      <c r="C22" s="172">
        <f>試合結果一覧表!C277</f>
        <v>2</v>
      </c>
      <c r="D22" s="241" t="str">
        <f>試合結果一覧表!D277</f>
        <v>美穂あなん</v>
      </c>
      <c r="E22" s="232">
        <f>試合結果一覧表!E277</f>
        <v>6</v>
      </c>
      <c r="F22" s="16" t="str">
        <f>試合結果一覧表!F277</f>
        <v>×</v>
      </c>
      <c r="G22" s="232">
        <f>試合結果一覧表!G277</f>
        <v>21</v>
      </c>
      <c r="H22" s="172">
        <f>試合結果一覧表!H277</f>
        <v>3</v>
      </c>
      <c r="I22" s="240" t="str">
        <f>試合結果一覧表!I277</f>
        <v>城南</v>
      </c>
      <c r="J22" s="172">
        <f>試合結果一覧表!J277</f>
        <v>2</v>
      </c>
      <c r="K22" s="7" t="str">
        <f>試合結果一覧表!K277</f>
        <v>美穂あなん</v>
      </c>
      <c r="M22" s="239">
        <f>試合結果一覧表!M277</f>
        <v>3</v>
      </c>
      <c r="N22" s="172">
        <f>試合結果一覧表!N277</f>
        <v>4</v>
      </c>
      <c r="O22" s="241" t="str">
        <f>試合結果一覧表!O277</f>
        <v>洗馬</v>
      </c>
      <c r="P22" s="232">
        <f>試合結果一覧表!P277</f>
        <v>12</v>
      </c>
      <c r="Q22" s="16" t="str">
        <f>試合結果一覧表!Q277</f>
        <v>×</v>
      </c>
      <c r="R22" s="232">
        <f>試合結果一覧表!R277</f>
        <v>21</v>
      </c>
      <c r="S22" s="172">
        <f>試合結果一覧表!S277</f>
        <v>5</v>
      </c>
      <c r="T22" s="240" t="str">
        <f>試合結果一覧表!T277</f>
        <v>たつえクラブ</v>
      </c>
      <c r="U22" s="172">
        <f>試合結果一覧表!U277</f>
        <v>7</v>
      </c>
      <c r="V22" s="7" t="str">
        <f>試合結果一覧表!V277</f>
        <v>梓川クラブ</v>
      </c>
      <c r="X22" s="647"/>
      <c r="Y22" s="26">
        <v>4</v>
      </c>
      <c r="Z22" s="30" t="str">
        <f>試合結果一覧表!Z277</f>
        <v>洗馬</v>
      </c>
    </row>
    <row r="23" spans="2:26" ht="27.75" customHeight="1">
      <c r="B23" s="239">
        <f>試合結果一覧表!B278</f>
        <v>4</v>
      </c>
      <c r="C23" s="176">
        <f>試合結果一覧表!C278</f>
        <v>6</v>
      </c>
      <c r="D23" s="241" t="str">
        <f>試合結果一覧表!D278</f>
        <v>Hettarts ＦＶＣ</v>
      </c>
      <c r="E23" s="233">
        <f>試合結果一覧表!E278</f>
        <v>21</v>
      </c>
      <c r="F23" s="178" t="str">
        <f>試合結果一覧表!F278</f>
        <v>×</v>
      </c>
      <c r="G23" s="233">
        <f>試合結果一覧表!G278</f>
        <v>3</v>
      </c>
      <c r="H23" s="176">
        <f>試合結果一覧表!H278</f>
        <v>7</v>
      </c>
      <c r="I23" s="240" t="str">
        <f>試合結果一覧表!I278</f>
        <v>梓川クラブ</v>
      </c>
      <c r="J23" s="172">
        <f>試合結果一覧表!J278</f>
        <v>5</v>
      </c>
      <c r="K23" s="7" t="str">
        <f>試合結果一覧表!K278</f>
        <v>たつえクラブ</v>
      </c>
      <c r="M23" s="239">
        <f>試合結果一覧表!M278</f>
        <v>4</v>
      </c>
      <c r="N23" s="176">
        <f>試合結果一覧表!N278</f>
        <v>1</v>
      </c>
      <c r="O23" s="241" t="str">
        <f>試合結果一覧表!O278</f>
        <v>ソレイユ</v>
      </c>
      <c r="P23" s="233">
        <f>試合結果一覧表!P278</f>
        <v>5</v>
      </c>
      <c r="Q23" s="178" t="str">
        <f>試合結果一覧表!Q278</f>
        <v>×</v>
      </c>
      <c r="R23" s="233">
        <f>試合結果一覧表!R278</f>
        <v>21</v>
      </c>
      <c r="S23" s="176">
        <f>試合結果一覧表!S278</f>
        <v>3</v>
      </c>
      <c r="T23" s="240" t="str">
        <f>試合結果一覧表!T278</f>
        <v>城南</v>
      </c>
      <c r="U23" s="172">
        <f>試合結果一覧表!U278</f>
        <v>4</v>
      </c>
      <c r="V23" s="7" t="str">
        <f>試合結果一覧表!V278</f>
        <v>洗馬</v>
      </c>
      <c r="X23" s="647"/>
      <c r="Y23" s="26">
        <v>5</v>
      </c>
      <c r="Z23" s="30" t="str">
        <f>試合結果一覧表!Z278</f>
        <v>たつえクラブ</v>
      </c>
    </row>
    <row r="24" spans="2:26" ht="27.75" customHeight="1">
      <c r="B24" s="239">
        <f>試合結果一覧表!B279</f>
        <v>5</v>
      </c>
      <c r="C24" s="172">
        <f>試合結果一覧表!C279</f>
        <v>2</v>
      </c>
      <c r="D24" s="241" t="str">
        <f>試合結果一覧表!D279</f>
        <v>美穂あなん</v>
      </c>
      <c r="E24" s="232">
        <f>試合結果一覧表!E279</f>
        <v>21</v>
      </c>
      <c r="F24" s="16" t="str">
        <f>試合結果一覧表!F279</f>
        <v>×</v>
      </c>
      <c r="G24" s="232">
        <f>試合結果一覧表!G279</f>
        <v>7</v>
      </c>
      <c r="H24" s="172">
        <f>試合結果一覧表!H279</f>
        <v>4</v>
      </c>
      <c r="I24" s="240" t="str">
        <f>試合結果一覧表!I279</f>
        <v>洗馬</v>
      </c>
      <c r="J24" s="172">
        <f>試合結果一覧表!J279</f>
        <v>3</v>
      </c>
      <c r="K24" s="7" t="str">
        <f>試合結果一覧表!K279</f>
        <v>城南</v>
      </c>
      <c r="M24" s="239">
        <f>試合結果一覧表!M279</f>
        <v>5</v>
      </c>
      <c r="N24" s="172">
        <f>試合結果一覧表!N279</f>
        <v>3</v>
      </c>
      <c r="O24" s="241" t="str">
        <f>試合結果一覧表!O279</f>
        <v>城南</v>
      </c>
      <c r="P24" s="232">
        <f>試合結果一覧表!P279</f>
        <v>21</v>
      </c>
      <c r="Q24" s="16" t="str">
        <f>試合結果一覧表!Q279</f>
        <v>×</v>
      </c>
      <c r="R24" s="232">
        <f>試合結果一覧表!R279</f>
        <v>17</v>
      </c>
      <c r="S24" s="172">
        <f>試合結果一覧表!S279</f>
        <v>5</v>
      </c>
      <c r="T24" s="240" t="str">
        <f>試合結果一覧表!T279</f>
        <v>たつえクラブ</v>
      </c>
      <c r="U24" s="172">
        <f>試合結果一覧表!U279</f>
        <v>7</v>
      </c>
      <c r="V24" s="7" t="str">
        <f>試合結果一覧表!V279</f>
        <v>梓川クラブ</v>
      </c>
      <c r="X24" s="647"/>
      <c r="Y24" s="43">
        <v>6</v>
      </c>
      <c r="Z24" s="30" t="str">
        <f>試合結果一覧表!Z279</f>
        <v>Hettarts ＦＶＣ</v>
      </c>
    </row>
    <row r="25" spans="2:26" ht="27.75" customHeight="1" thickBot="1">
      <c r="B25" s="4">
        <f>試合結果一覧表!B280</f>
        <v>6</v>
      </c>
      <c r="C25" s="172">
        <f>試合結果一覧表!C280</f>
        <v>6</v>
      </c>
      <c r="D25" s="182" t="str">
        <f>試合結果一覧表!D280</f>
        <v>Hettarts ＦＶＣ</v>
      </c>
      <c r="E25" s="232">
        <f>試合結果一覧表!E280</f>
        <v>21</v>
      </c>
      <c r="F25" s="16" t="str">
        <f>試合結果一覧表!F280</f>
        <v>×</v>
      </c>
      <c r="G25" s="232">
        <f>試合結果一覧表!G280</f>
        <v>6</v>
      </c>
      <c r="H25" s="172">
        <f>試合結果一覧表!H280</f>
        <v>1</v>
      </c>
      <c r="I25" s="170" t="str">
        <f>試合結果一覧表!I280</f>
        <v>ソレイユ</v>
      </c>
      <c r="J25" s="172">
        <f>試合結果一覧表!J280</f>
        <v>1</v>
      </c>
      <c r="K25" s="7" t="str">
        <f>試合結果一覧表!K280</f>
        <v>ソレイユ</v>
      </c>
      <c r="L25" s="48"/>
      <c r="M25" s="4">
        <f>試合結果一覧表!M280</f>
        <v>6</v>
      </c>
      <c r="N25" s="172">
        <f>試合結果一覧表!N280</f>
        <v>7</v>
      </c>
      <c r="O25" s="182" t="str">
        <f>試合結果一覧表!O280</f>
        <v>梓川クラブ</v>
      </c>
      <c r="P25" s="232">
        <f>試合結果一覧表!P280</f>
        <v>3</v>
      </c>
      <c r="Q25" s="16" t="str">
        <f>試合結果一覧表!Q280</f>
        <v>×</v>
      </c>
      <c r="R25" s="232">
        <f>試合結果一覧表!R280</f>
        <v>21</v>
      </c>
      <c r="S25" s="172">
        <f>試合結果一覧表!S280</f>
        <v>2</v>
      </c>
      <c r="T25" s="170" t="str">
        <f>試合結果一覧表!T280</f>
        <v>美穂あなん</v>
      </c>
      <c r="U25" s="172">
        <f>試合結果一覧表!U280</f>
        <v>4</v>
      </c>
      <c r="V25" s="7" t="str">
        <f>試合結果一覧表!V280</f>
        <v>洗馬</v>
      </c>
      <c r="X25" s="648"/>
      <c r="Y25" s="28">
        <v>7</v>
      </c>
      <c r="Z25" s="29" t="str">
        <f>試合結果一覧表!Z280</f>
        <v>梓川クラブ</v>
      </c>
    </row>
    <row r="26" spans="2:26" ht="27.75" customHeight="1" thickBot="1">
      <c r="B26" s="6">
        <f>試合結果一覧表!B281</f>
        <v>7</v>
      </c>
      <c r="C26" s="174">
        <f>試合結果一覧表!C281</f>
        <v>4</v>
      </c>
      <c r="D26" s="183" t="str">
        <f>試合結果一覧表!D281</f>
        <v>洗馬</v>
      </c>
      <c r="E26" s="243">
        <f>試合結果一覧表!E281</f>
        <v>6</v>
      </c>
      <c r="F26" s="179" t="str">
        <f>試合結果一覧表!F281</f>
        <v>×</v>
      </c>
      <c r="G26" s="243">
        <f>試合結果一覧表!G281</f>
        <v>21</v>
      </c>
      <c r="H26" s="173">
        <f>試合結果一覧表!H281</f>
        <v>6</v>
      </c>
      <c r="I26" s="171" t="str">
        <f>試合結果一覧表!I281</f>
        <v>Hettarts ＦＶＣ</v>
      </c>
      <c r="J26" s="173">
        <f>試合結果一覧表!J281</f>
        <v>3</v>
      </c>
      <c r="K26" s="8" t="str">
        <f>試合結果一覧表!K281</f>
        <v>城南</v>
      </c>
      <c r="L26" s="49"/>
      <c r="M26" s="6">
        <f>試合結果一覧表!M281</f>
        <v>7</v>
      </c>
      <c r="N26" s="174">
        <f>試合結果一覧表!N281</f>
        <v>5</v>
      </c>
      <c r="O26" s="183" t="str">
        <f>試合結果一覧表!O281</f>
        <v>たつえクラブ</v>
      </c>
      <c r="P26" s="243">
        <f>試合結果一覧表!P281</f>
        <v>3</v>
      </c>
      <c r="Q26" s="179" t="str">
        <f>試合結果一覧表!Q281</f>
        <v>×</v>
      </c>
      <c r="R26" s="243">
        <f>試合結果一覧表!R281</f>
        <v>21</v>
      </c>
      <c r="S26" s="173">
        <f>試合結果一覧表!S281</f>
        <v>7</v>
      </c>
      <c r="T26" s="171" t="str">
        <f>試合結果一覧表!T281</f>
        <v>梓川クラブ</v>
      </c>
      <c r="U26" s="173">
        <f>試合結果一覧表!U281</f>
        <v>2</v>
      </c>
      <c r="V26" s="8" t="str">
        <f>試合結果一覧表!V281</f>
        <v>美穂あなん</v>
      </c>
      <c r="X26" s="20"/>
      <c r="Y26" s="20"/>
      <c r="Z26" s="20"/>
    </row>
    <row r="27" spans="2:26">
      <c r="H27" s="184"/>
    </row>
  </sheetData>
  <dataConsolidate/>
  <mergeCells count="9">
    <mergeCell ref="X19:X25"/>
    <mergeCell ref="E1:K1"/>
    <mergeCell ref="M1:Q1"/>
    <mergeCell ref="R1:V1"/>
    <mergeCell ref="B5:K5"/>
    <mergeCell ref="M5:V5"/>
    <mergeCell ref="X6:X12"/>
    <mergeCell ref="B18:K18"/>
    <mergeCell ref="M18:V18"/>
  </mergeCells>
  <phoneticPr fontId="2"/>
  <conditionalFormatting sqref="S20:V26">
    <cfRule type="cellIs" dxfId="7" priority="1" operator="equal">
      <formula>0</formula>
    </cfRule>
  </conditionalFormatting>
  <conditionalFormatting sqref="H20:K26 C20:D26">
    <cfRule type="cellIs" dxfId="6" priority="4" operator="equal">
      <formula>0</formula>
    </cfRule>
  </conditionalFormatting>
  <conditionalFormatting sqref="N20:N26">
    <cfRule type="cellIs" dxfId="5" priority="3" operator="equal">
      <formula>0</formula>
    </cfRule>
  </conditionalFormatting>
  <conditionalFormatting sqref="O20:O26">
    <cfRule type="cellIs" dxfId="4" priority="2" operator="equal">
      <formula>0</formula>
    </cfRule>
  </conditionalFormatting>
  <conditionalFormatting sqref="H7:K13 C7:D13">
    <cfRule type="cellIs" dxfId="3" priority="8" operator="equal">
      <formula>0</formula>
    </cfRule>
  </conditionalFormatting>
  <conditionalFormatting sqref="N7:N13">
    <cfRule type="cellIs" dxfId="2" priority="7" operator="equal">
      <formula>0</formula>
    </cfRule>
  </conditionalFormatting>
  <conditionalFormatting sqref="O7:O13">
    <cfRule type="cellIs" dxfId="1" priority="6" operator="equal">
      <formula>0</formula>
    </cfRule>
  </conditionalFormatting>
  <conditionalFormatting sqref="S7:V13">
    <cfRule type="cellIs" dxfId="0" priority="5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FFCC"/>
  </sheetPr>
  <dimension ref="A1:AX282"/>
  <sheetViews>
    <sheetView tabSelected="1" view="pageBreakPreview" zoomScale="40" zoomScaleNormal="53" zoomScaleSheetLayoutView="40" workbookViewId="0">
      <selection activeCell="Z162" sqref="Z162"/>
    </sheetView>
  </sheetViews>
  <sheetFormatPr defaultRowHeight="22.5"/>
  <cols>
    <col min="1" max="1" width="3.42578125" style="289" customWidth="1"/>
    <col min="2" max="2" width="5.7109375" style="289" customWidth="1"/>
    <col min="3" max="3" width="6.140625" style="289" customWidth="1"/>
    <col min="4" max="4" width="20" style="288" customWidth="1"/>
    <col min="5" max="5" width="6" style="289" customWidth="1"/>
    <col min="6" max="6" width="4.7109375" style="289" customWidth="1"/>
    <col min="7" max="8" width="5.7109375" style="289" customWidth="1"/>
    <col min="9" max="9" width="20" style="288" customWidth="1"/>
    <col min="10" max="10" width="5.28515625" style="289" customWidth="1"/>
    <col min="11" max="11" width="18.85546875" style="288" customWidth="1"/>
    <col min="12" max="12" width="3.7109375" style="289" customWidth="1"/>
    <col min="13" max="13" width="6" style="289" customWidth="1"/>
    <col min="14" max="14" width="5.28515625" style="289" customWidth="1"/>
    <col min="15" max="15" width="20" style="288" customWidth="1"/>
    <col min="16" max="16" width="5.7109375" style="289" customWidth="1"/>
    <col min="17" max="17" width="4.7109375" style="289" customWidth="1"/>
    <col min="18" max="19" width="5.7109375" style="289" customWidth="1"/>
    <col min="20" max="20" width="20" style="288" customWidth="1"/>
    <col min="21" max="21" width="5.5703125" style="289" customWidth="1"/>
    <col min="22" max="22" width="18.5703125" style="288" customWidth="1"/>
    <col min="23" max="23" width="3.7109375" style="289" customWidth="1"/>
    <col min="24" max="24" width="6.140625" style="294" customWidth="1"/>
    <col min="25" max="25" width="4.7109375" style="294" customWidth="1"/>
    <col min="26" max="26" width="26.42578125" style="294" customWidth="1"/>
    <col min="27" max="27" width="5" style="289" customWidth="1"/>
    <col min="28" max="28" width="4.7109375" style="289" customWidth="1"/>
    <col min="29" max="29" width="27.85546875" style="288" customWidth="1"/>
    <col min="30" max="37" width="8.85546875" style="289" customWidth="1"/>
    <col min="38" max="38" width="9.28515625" style="289" customWidth="1"/>
    <col min="39" max="42" width="8.85546875" style="289" customWidth="1"/>
    <col min="43" max="43" width="9.28515625" style="289" customWidth="1"/>
    <col min="44" max="45" width="9.28515625" style="289" bestFit="1" customWidth="1"/>
    <col min="46" max="47" width="9.42578125" style="289" bestFit="1" customWidth="1"/>
    <col min="48" max="48" width="15.85546875" style="289" bestFit="1" customWidth="1"/>
    <col min="49" max="50" width="9.28515625" style="289" bestFit="1" customWidth="1"/>
    <col min="51" max="16384" width="9.140625" style="289"/>
  </cols>
  <sheetData>
    <row r="1" spans="2:50">
      <c r="B1" s="288"/>
      <c r="C1" s="288"/>
      <c r="E1" s="613" t="s">
        <v>280</v>
      </c>
      <c r="F1" s="613"/>
      <c r="G1" s="613"/>
      <c r="H1" s="613"/>
      <c r="I1" s="613"/>
      <c r="J1" s="613"/>
      <c r="K1" s="613"/>
      <c r="M1" s="618" t="str">
        <f>対戦チーム表!B5</f>
        <v>島立体育館</v>
      </c>
      <c r="N1" s="618"/>
      <c r="O1" s="618"/>
      <c r="P1" s="618"/>
      <c r="Q1" s="618"/>
      <c r="R1" s="614" t="s">
        <v>279</v>
      </c>
      <c r="S1" s="614"/>
      <c r="T1" s="614"/>
      <c r="U1" s="614"/>
      <c r="V1" s="614"/>
      <c r="W1" s="288"/>
      <c r="X1" s="622"/>
      <c r="Y1" s="623"/>
      <c r="Z1" s="623"/>
      <c r="AA1" s="290"/>
      <c r="AB1" s="290"/>
      <c r="AC1" s="291"/>
    </row>
    <row r="2" spans="2:50" ht="15.75" customHeight="1">
      <c r="X2" s="292"/>
      <c r="Y2" s="292"/>
      <c r="Z2" s="292"/>
      <c r="AA2" s="290"/>
      <c r="AB2" s="290"/>
      <c r="AC2" s="291"/>
    </row>
    <row r="3" spans="2:50">
      <c r="B3" s="582" t="s">
        <v>17</v>
      </c>
      <c r="C3" s="582"/>
      <c r="D3" s="582"/>
      <c r="E3" s="582"/>
      <c r="F3" s="290"/>
      <c r="G3" s="290"/>
      <c r="H3" s="290"/>
      <c r="I3" s="291"/>
      <c r="J3" s="290"/>
      <c r="K3" s="291"/>
      <c r="M3" s="290"/>
      <c r="N3" s="290"/>
      <c r="O3" s="291"/>
      <c r="P3" s="290"/>
      <c r="Q3" s="290"/>
      <c r="R3" s="290"/>
      <c r="S3" s="290"/>
      <c r="T3" s="291"/>
      <c r="U3" s="290"/>
      <c r="V3" s="291"/>
      <c r="X3" s="293" t="s">
        <v>11</v>
      </c>
      <c r="Y3" s="292"/>
      <c r="Z3" s="292"/>
    </row>
    <row r="4" spans="2:50" ht="18.95" customHeight="1" thickBot="1"/>
    <row r="5" spans="2:50" ht="30.75" customHeight="1" thickBot="1">
      <c r="B5" s="619" t="s">
        <v>12</v>
      </c>
      <c r="C5" s="620"/>
      <c r="D5" s="620"/>
      <c r="E5" s="620"/>
      <c r="F5" s="620"/>
      <c r="G5" s="620"/>
      <c r="H5" s="620"/>
      <c r="I5" s="620"/>
      <c r="J5" s="620"/>
      <c r="K5" s="621"/>
      <c r="M5" s="584" t="s">
        <v>13</v>
      </c>
      <c r="N5" s="585"/>
      <c r="O5" s="585"/>
      <c r="P5" s="585"/>
      <c r="Q5" s="585"/>
      <c r="R5" s="585"/>
      <c r="S5" s="585"/>
      <c r="T5" s="585"/>
      <c r="U5" s="585"/>
      <c r="V5" s="586"/>
      <c r="X5" s="295" t="s">
        <v>0</v>
      </c>
      <c r="Y5" s="296" t="s">
        <v>14</v>
      </c>
      <c r="Z5" s="297" t="s">
        <v>1</v>
      </c>
      <c r="AB5" s="298" t="s">
        <v>29</v>
      </c>
      <c r="AC5" s="299"/>
      <c r="AD5" s="580" t="str">
        <f>AC6</f>
        <v>湖南</v>
      </c>
      <c r="AE5" s="581"/>
      <c r="AF5" s="572" t="str">
        <f>AC7</f>
        <v>こだまジュニアクラブ</v>
      </c>
      <c r="AG5" s="573"/>
      <c r="AH5" s="572" t="str">
        <f>AC8</f>
        <v>安曇野松川</v>
      </c>
      <c r="AI5" s="573"/>
      <c r="AJ5" s="572" t="str">
        <f>AC9</f>
        <v>塚田ＪＳＣ</v>
      </c>
      <c r="AK5" s="573"/>
      <c r="AL5" s="572" t="str">
        <f>AC10</f>
        <v>小布施</v>
      </c>
      <c r="AM5" s="573"/>
      <c r="AN5" s="300"/>
      <c r="AO5" s="301" t="str">
        <f>AC11</f>
        <v>竜丘ジュニア</v>
      </c>
      <c r="AP5" s="572" t="str">
        <f>AC12</f>
        <v>鎌田</v>
      </c>
      <c r="AQ5" s="573"/>
      <c r="AR5" s="302" t="s">
        <v>20</v>
      </c>
      <c r="AS5" s="303" t="s">
        <v>21</v>
      </c>
      <c r="AT5" s="303" t="s">
        <v>22</v>
      </c>
      <c r="AU5" s="303" t="s">
        <v>23</v>
      </c>
      <c r="AV5" s="303" t="s">
        <v>24</v>
      </c>
      <c r="AW5" s="304" t="s">
        <v>25</v>
      </c>
      <c r="AX5" s="304" t="s">
        <v>26</v>
      </c>
    </row>
    <row r="6" spans="2:50" ht="24.75" customHeight="1" thickTop="1" thickBot="1">
      <c r="B6" s="305" t="s">
        <v>2</v>
      </c>
      <c r="C6" s="306" t="s">
        <v>27</v>
      </c>
      <c r="D6" s="307" t="s">
        <v>3</v>
      </c>
      <c r="E6" s="308" t="s">
        <v>4</v>
      </c>
      <c r="F6" s="308"/>
      <c r="G6" s="308" t="s">
        <v>4</v>
      </c>
      <c r="H6" s="306" t="s">
        <v>27</v>
      </c>
      <c r="I6" s="307" t="s">
        <v>3</v>
      </c>
      <c r="J6" s="306" t="s">
        <v>28</v>
      </c>
      <c r="K6" s="309" t="s">
        <v>5</v>
      </c>
      <c r="M6" s="310" t="s">
        <v>2</v>
      </c>
      <c r="N6" s="306" t="s">
        <v>27</v>
      </c>
      <c r="O6" s="311" t="s">
        <v>3</v>
      </c>
      <c r="P6" s="312" t="s">
        <v>4</v>
      </c>
      <c r="Q6" s="312"/>
      <c r="R6" s="312" t="s">
        <v>4</v>
      </c>
      <c r="S6" s="306" t="s">
        <v>27</v>
      </c>
      <c r="T6" s="311" t="s">
        <v>3</v>
      </c>
      <c r="U6" s="306" t="s">
        <v>28</v>
      </c>
      <c r="V6" s="309" t="s">
        <v>5</v>
      </c>
      <c r="X6" s="608" t="str">
        <f>M1</f>
        <v>島立体育館</v>
      </c>
      <c r="Y6" s="313">
        <v>1</v>
      </c>
      <c r="Z6" s="314" t="str">
        <f>対戦チーム表!E5</f>
        <v>湖南</v>
      </c>
      <c r="AB6" s="298">
        <f>Y6</f>
        <v>1</v>
      </c>
      <c r="AC6" s="299" t="str">
        <f>Z6</f>
        <v>湖南</v>
      </c>
      <c r="AD6" s="315"/>
      <c r="AE6" s="316"/>
      <c r="AF6" s="317">
        <f>AE7</f>
        <v>11</v>
      </c>
      <c r="AG6" s="318">
        <f>AD7</f>
        <v>21</v>
      </c>
      <c r="AH6" s="319">
        <f>AE8</f>
        <v>21</v>
      </c>
      <c r="AI6" s="320">
        <f>AD8</f>
        <v>15</v>
      </c>
      <c r="AJ6" s="317">
        <f>AE9</f>
        <v>0</v>
      </c>
      <c r="AK6" s="318">
        <f>AD9</f>
        <v>0</v>
      </c>
      <c r="AL6" s="319">
        <f>AE10</f>
        <v>0</v>
      </c>
      <c r="AM6" s="320">
        <f>AD10</f>
        <v>0</v>
      </c>
      <c r="AN6" s="317">
        <f>AE11</f>
        <v>21</v>
      </c>
      <c r="AO6" s="318">
        <f>AD11</f>
        <v>14</v>
      </c>
      <c r="AP6" s="319">
        <f>AE12</f>
        <v>10</v>
      </c>
      <c r="AQ6" s="320">
        <f>AD12</f>
        <v>21</v>
      </c>
      <c r="AR6" s="321">
        <f>IF((AD6&lt;AE6),1,0)+IF((AF6&lt;AG6),1,0)+IF((AH6&lt;AI6),1,0)+IF((AJ6&lt;AK6),1,0)+IF((AL6&lt;AM6),1,0)+IF((AN6&lt;AO6),1,0)+IF((AP6&lt;AQ6),1,0)</f>
        <v>2</v>
      </c>
      <c r="AS6" s="322">
        <f t="shared" ref="AS6:AS12" si="0">IF((AE6&gt;AF6),1,0)+IF((AG6&gt;AH6),1,0)+IF((AI6&gt;AJ6),1,0)+IF((AK6&gt;AL6),1,0)+IF((AM6&gt;AN6),1,0)+IF((AO6&gt;AP6),1,0)+IF((AQ6&gt;AR6),1,0)</f>
        <v>3</v>
      </c>
      <c r="AT6" s="322">
        <f t="shared" ref="AT6:AU12" si="1">AD6+AF6+AH6+AJ6+AL6+AN6+AP6</f>
        <v>63</v>
      </c>
      <c r="AU6" s="322">
        <f t="shared" si="1"/>
        <v>71</v>
      </c>
      <c r="AV6" s="322">
        <f>AT6/AU6</f>
        <v>0.88732394366197187</v>
      </c>
      <c r="AW6" s="322">
        <f>AT6-AU6</f>
        <v>-8</v>
      </c>
      <c r="AX6" s="322">
        <f>_xlfn.RANK.EQ(AW6,AW6:AW12)</f>
        <v>4</v>
      </c>
    </row>
    <row r="7" spans="2:50" ht="28.5" customHeight="1" thickTop="1">
      <c r="B7" s="323">
        <v>1</v>
      </c>
      <c r="C7" s="324">
        <v>1</v>
      </c>
      <c r="D7" s="325" t="str">
        <f t="shared" ref="D7:D13" si="2">VLOOKUP(C7,$Y$6:$Z$12,2)</f>
        <v>湖南</v>
      </c>
      <c r="E7" s="326">
        <v>11</v>
      </c>
      <c r="F7" s="327" t="s">
        <v>6</v>
      </c>
      <c r="G7" s="326">
        <v>21</v>
      </c>
      <c r="H7" s="324">
        <v>2</v>
      </c>
      <c r="I7" s="328" t="str">
        <f t="shared" ref="I7:I13" si="3">VLOOKUP(H7,$Y$6:$Z$12,2)</f>
        <v>こだまジュニアクラブ</v>
      </c>
      <c r="J7" s="329">
        <v>5</v>
      </c>
      <c r="K7" s="330" t="str">
        <f t="shared" ref="K7:K13" si="4">VLOOKUP(J7,$Y$6:$Z$12,2)</f>
        <v>小布施</v>
      </c>
      <c r="M7" s="323">
        <v>1</v>
      </c>
      <c r="N7" s="331">
        <v>3</v>
      </c>
      <c r="O7" s="332" t="str">
        <f t="shared" ref="O7:O13" si="5">VLOOKUP(N7,$Y$6:$Z$12,2)</f>
        <v>安曇野松川</v>
      </c>
      <c r="P7" s="333">
        <v>21</v>
      </c>
      <c r="Q7" s="334" t="s">
        <v>16</v>
      </c>
      <c r="R7" s="333">
        <v>12</v>
      </c>
      <c r="S7" s="331">
        <v>4</v>
      </c>
      <c r="T7" s="335" t="str">
        <f t="shared" ref="T7:T13" si="6">VLOOKUP(S7,$Y$6:$Z$12,2)</f>
        <v>塚田ＪＳＣ</v>
      </c>
      <c r="U7" s="324">
        <v>6</v>
      </c>
      <c r="V7" s="330" t="str">
        <f t="shared" ref="V7:V13" si="7">VLOOKUP(U7,$Y$6:$Z$12,2)</f>
        <v>竜丘ジュニア</v>
      </c>
      <c r="X7" s="609"/>
      <c r="Y7" s="313">
        <v>2</v>
      </c>
      <c r="Z7" s="314" t="str">
        <f>対戦チーム表!E6</f>
        <v>こだまジュニアクラブ</v>
      </c>
      <c r="AB7" s="298">
        <f t="shared" ref="AB7:AC12" si="8">Y7</f>
        <v>2</v>
      </c>
      <c r="AC7" s="299" t="str">
        <f t="shared" si="8"/>
        <v>こだまジュニアクラブ</v>
      </c>
      <c r="AD7" s="336">
        <f>G7</f>
        <v>21</v>
      </c>
      <c r="AE7" s="337">
        <f>E7</f>
        <v>11</v>
      </c>
      <c r="AF7" s="315"/>
      <c r="AG7" s="316"/>
      <c r="AH7" s="319">
        <f>AG8</f>
        <v>21</v>
      </c>
      <c r="AI7" s="320">
        <f>AF8</f>
        <v>8</v>
      </c>
      <c r="AJ7" s="317">
        <f>AG9</f>
        <v>21</v>
      </c>
      <c r="AK7" s="318">
        <f>AF9</f>
        <v>13</v>
      </c>
      <c r="AL7" s="319">
        <f>AG10</f>
        <v>0</v>
      </c>
      <c r="AM7" s="320">
        <f>AF10</f>
        <v>0</v>
      </c>
      <c r="AN7" s="317">
        <f>AG11</f>
        <v>0</v>
      </c>
      <c r="AO7" s="318">
        <f>AF11</f>
        <v>0</v>
      </c>
      <c r="AP7" s="319">
        <f>AG12</f>
        <v>6</v>
      </c>
      <c r="AQ7" s="320">
        <f>AF12</f>
        <v>21</v>
      </c>
      <c r="AR7" s="321">
        <f t="shared" ref="AR7:AR11" si="9">IF((AD7&lt;AE7),1,0)+IF((AF7&lt;AG7),1,0)+IF((AH7&lt;AI7),1,0)+IF((AJ7&lt;AK7),1,0)+IF((AL7&lt;AM7),1,0)+IF((AN7&lt;AO7),1,0)+IF((AP7&lt;AQ7),1,0)</f>
        <v>1</v>
      </c>
      <c r="AS7" s="322">
        <f t="shared" si="0"/>
        <v>3</v>
      </c>
      <c r="AT7" s="322">
        <f t="shared" si="1"/>
        <v>69</v>
      </c>
      <c r="AU7" s="322">
        <f t="shared" si="1"/>
        <v>53</v>
      </c>
      <c r="AV7" s="322">
        <f t="shared" ref="AV7:AV12" si="10">AT7/AU7</f>
        <v>1.3018867924528301</v>
      </c>
      <c r="AW7" s="322">
        <f t="shared" ref="AW7:AW12" si="11">AT7-AU7</f>
        <v>16</v>
      </c>
      <c r="AX7" s="322">
        <f t="shared" ref="AX7" si="12">_xlfn.RANK.EQ(AW7,AW7:AW13)</f>
        <v>3</v>
      </c>
    </row>
    <row r="8" spans="2:50" ht="27.75" customHeight="1">
      <c r="B8" s="338">
        <v>2</v>
      </c>
      <c r="C8" s="339">
        <v>5</v>
      </c>
      <c r="D8" s="340" t="str">
        <f t="shared" si="2"/>
        <v>小布施</v>
      </c>
      <c r="E8" s="341">
        <v>21</v>
      </c>
      <c r="F8" s="342" t="s">
        <v>6</v>
      </c>
      <c r="G8" s="341">
        <v>7</v>
      </c>
      <c r="H8" s="339">
        <v>6</v>
      </c>
      <c r="I8" s="343" t="str">
        <f t="shared" si="3"/>
        <v>竜丘ジュニア</v>
      </c>
      <c r="J8" s="344">
        <v>2</v>
      </c>
      <c r="K8" s="345" t="str">
        <f t="shared" si="4"/>
        <v>こだまジュニアクラブ</v>
      </c>
      <c r="M8" s="338">
        <v>2</v>
      </c>
      <c r="N8" s="339">
        <v>7</v>
      </c>
      <c r="O8" s="346" t="str">
        <f t="shared" si="5"/>
        <v>鎌田</v>
      </c>
      <c r="P8" s="341">
        <v>21</v>
      </c>
      <c r="Q8" s="342" t="s">
        <v>6</v>
      </c>
      <c r="R8" s="341">
        <v>10</v>
      </c>
      <c r="S8" s="339">
        <v>1</v>
      </c>
      <c r="T8" s="347" t="str">
        <f t="shared" si="6"/>
        <v>湖南</v>
      </c>
      <c r="U8" s="339">
        <v>3</v>
      </c>
      <c r="V8" s="345" t="str">
        <f t="shared" si="7"/>
        <v>安曇野松川</v>
      </c>
      <c r="X8" s="609"/>
      <c r="Y8" s="313">
        <v>3</v>
      </c>
      <c r="Z8" s="314" t="str">
        <f>対戦チーム表!E7</f>
        <v>安曇野松川</v>
      </c>
      <c r="AB8" s="298">
        <f t="shared" si="8"/>
        <v>3</v>
      </c>
      <c r="AC8" s="299" t="str">
        <f t="shared" si="8"/>
        <v>安曇野松川</v>
      </c>
      <c r="AD8" s="336">
        <f>R10</f>
        <v>15</v>
      </c>
      <c r="AE8" s="337">
        <f>P10</f>
        <v>21</v>
      </c>
      <c r="AF8" s="348">
        <f>G9</f>
        <v>8</v>
      </c>
      <c r="AG8" s="337">
        <f>E9</f>
        <v>21</v>
      </c>
      <c r="AH8" s="349"/>
      <c r="AI8" s="350"/>
      <c r="AJ8" s="317">
        <f>AI9</f>
        <v>21</v>
      </c>
      <c r="AK8" s="318">
        <f>AH9</f>
        <v>12</v>
      </c>
      <c r="AL8" s="319">
        <f>AI10</f>
        <v>10</v>
      </c>
      <c r="AM8" s="320">
        <f>AH10</f>
        <v>21</v>
      </c>
      <c r="AN8" s="317">
        <f>AI11</f>
        <v>0</v>
      </c>
      <c r="AO8" s="318">
        <f>AH11</f>
        <v>0</v>
      </c>
      <c r="AP8" s="319">
        <f>AI12</f>
        <v>0</v>
      </c>
      <c r="AQ8" s="320">
        <f>AH12</f>
        <v>0</v>
      </c>
      <c r="AR8" s="321">
        <f t="shared" si="9"/>
        <v>3</v>
      </c>
      <c r="AS8" s="322">
        <f t="shared" si="0"/>
        <v>4</v>
      </c>
      <c r="AT8" s="322">
        <f t="shared" si="1"/>
        <v>54</v>
      </c>
      <c r="AU8" s="322">
        <f t="shared" si="1"/>
        <v>75</v>
      </c>
      <c r="AV8" s="322">
        <f t="shared" si="10"/>
        <v>0.72</v>
      </c>
      <c r="AW8" s="322">
        <f t="shared" si="11"/>
        <v>-21</v>
      </c>
      <c r="AX8" s="322">
        <f>_xlfn.RANK.EQ(AW8,AW8:AW15)</f>
        <v>4</v>
      </c>
    </row>
    <row r="9" spans="2:50" ht="27.75" customHeight="1">
      <c r="B9" s="351">
        <v>3</v>
      </c>
      <c r="C9" s="324">
        <v>2</v>
      </c>
      <c r="D9" s="303" t="str">
        <f t="shared" si="2"/>
        <v>こだまジュニアクラブ</v>
      </c>
      <c r="E9" s="352">
        <v>21</v>
      </c>
      <c r="F9" s="353" t="s">
        <v>6</v>
      </c>
      <c r="G9" s="352">
        <v>8</v>
      </c>
      <c r="H9" s="354">
        <v>3</v>
      </c>
      <c r="I9" s="347" t="str">
        <f t="shared" si="3"/>
        <v>安曇野松川</v>
      </c>
      <c r="J9" s="344">
        <v>1</v>
      </c>
      <c r="K9" s="345" t="str">
        <f t="shared" si="4"/>
        <v>湖南</v>
      </c>
      <c r="M9" s="351">
        <v>3</v>
      </c>
      <c r="N9" s="339">
        <v>4</v>
      </c>
      <c r="O9" s="304" t="str">
        <f t="shared" si="5"/>
        <v>塚田ＪＳＣ</v>
      </c>
      <c r="P9" s="341">
        <v>16</v>
      </c>
      <c r="Q9" s="342" t="s">
        <v>282</v>
      </c>
      <c r="R9" s="341">
        <v>21</v>
      </c>
      <c r="S9" s="339">
        <v>5</v>
      </c>
      <c r="T9" s="347" t="str">
        <f t="shared" si="6"/>
        <v>小布施</v>
      </c>
      <c r="U9" s="339">
        <v>7</v>
      </c>
      <c r="V9" s="345" t="str">
        <f t="shared" si="7"/>
        <v>鎌田</v>
      </c>
      <c r="X9" s="609"/>
      <c r="Y9" s="313">
        <v>4</v>
      </c>
      <c r="Z9" s="314" t="str">
        <f>対戦チーム表!E8</f>
        <v>塚田ＪＳＣ</v>
      </c>
      <c r="AB9" s="298">
        <f t="shared" si="8"/>
        <v>4</v>
      </c>
      <c r="AC9" s="299" t="str">
        <f t="shared" si="8"/>
        <v>塚田ＪＳＣ</v>
      </c>
      <c r="AD9" s="317"/>
      <c r="AE9" s="318"/>
      <c r="AF9" s="348">
        <f>G11</f>
        <v>13</v>
      </c>
      <c r="AG9" s="337">
        <f>E11</f>
        <v>21</v>
      </c>
      <c r="AH9" s="355">
        <f>R7</f>
        <v>12</v>
      </c>
      <c r="AI9" s="356">
        <f>P7</f>
        <v>21</v>
      </c>
      <c r="AJ9" s="315"/>
      <c r="AK9" s="316"/>
      <c r="AL9" s="319">
        <f>AK10</f>
        <v>16</v>
      </c>
      <c r="AM9" s="320">
        <f>AJ10</f>
        <v>21</v>
      </c>
      <c r="AN9" s="317">
        <f>AK11</f>
        <v>11</v>
      </c>
      <c r="AO9" s="318">
        <f>AJ11</f>
        <v>21</v>
      </c>
      <c r="AP9" s="319">
        <f>AK12</f>
        <v>0</v>
      </c>
      <c r="AQ9" s="320">
        <f>AJ12</f>
        <v>0</v>
      </c>
      <c r="AR9" s="321">
        <f t="shared" si="9"/>
        <v>4</v>
      </c>
      <c r="AS9" s="322">
        <f t="shared" si="0"/>
        <v>4</v>
      </c>
      <c r="AT9" s="322">
        <f t="shared" si="1"/>
        <v>52</v>
      </c>
      <c r="AU9" s="322">
        <f t="shared" si="1"/>
        <v>84</v>
      </c>
      <c r="AV9" s="322">
        <f t="shared" si="10"/>
        <v>0.61904761904761907</v>
      </c>
      <c r="AW9" s="322">
        <f t="shared" si="11"/>
        <v>-32</v>
      </c>
      <c r="AX9" s="322">
        <f>_xlfn.RANK.EQ(AW9,AW9:AW16)</f>
        <v>4</v>
      </c>
    </row>
    <row r="10" spans="2:50" ht="27.75" customHeight="1">
      <c r="B10" s="351">
        <v>4</v>
      </c>
      <c r="C10" s="339">
        <v>6</v>
      </c>
      <c r="D10" s="340" t="str">
        <f t="shared" si="2"/>
        <v>竜丘ジュニア</v>
      </c>
      <c r="E10" s="341">
        <v>15</v>
      </c>
      <c r="F10" s="342" t="s">
        <v>16</v>
      </c>
      <c r="G10" s="341">
        <v>21</v>
      </c>
      <c r="H10" s="339">
        <v>7</v>
      </c>
      <c r="I10" s="343" t="str">
        <f t="shared" si="3"/>
        <v>鎌田</v>
      </c>
      <c r="J10" s="344">
        <v>5</v>
      </c>
      <c r="K10" s="345" t="str">
        <f t="shared" si="4"/>
        <v>小布施</v>
      </c>
      <c r="M10" s="351">
        <v>4</v>
      </c>
      <c r="N10" s="354">
        <v>1</v>
      </c>
      <c r="O10" s="304" t="str">
        <f t="shared" si="5"/>
        <v>湖南</v>
      </c>
      <c r="P10" s="352">
        <v>21</v>
      </c>
      <c r="Q10" s="353" t="s">
        <v>6</v>
      </c>
      <c r="R10" s="352">
        <v>15</v>
      </c>
      <c r="S10" s="354">
        <v>3</v>
      </c>
      <c r="T10" s="347" t="str">
        <f t="shared" si="6"/>
        <v>安曇野松川</v>
      </c>
      <c r="U10" s="339">
        <v>5</v>
      </c>
      <c r="V10" s="345" t="str">
        <f t="shared" si="7"/>
        <v>小布施</v>
      </c>
      <c r="X10" s="609"/>
      <c r="Y10" s="313">
        <v>5</v>
      </c>
      <c r="Z10" s="314" t="str">
        <f>対戦チーム表!E9</f>
        <v>小布施</v>
      </c>
      <c r="AB10" s="298">
        <f t="shared" si="8"/>
        <v>5</v>
      </c>
      <c r="AC10" s="299" t="str">
        <f t="shared" si="8"/>
        <v>小布施</v>
      </c>
      <c r="AD10" s="317"/>
      <c r="AE10" s="318"/>
      <c r="AF10" s="317"/>
      <c r="AG10" s="318"/>
      <c r="AH10" s="355">
        <f>R11</f>
        <v>21</v>
      </c>
      <c r="AI10" s="356">
        <f>P11</f>
        <v>10</v>
      </c>
      <c r="AJ10" s="336">
        <f>R9</f>
        <v>21</v>
      </c>
      <c r="AK10" s="337">
        <f>P9</f>
        <v>16</v>
      </c>
      <c r="AL10" s="349"/>
      <c r="AM10" s="350"/>
      <c r="AN10" s="317">
        <f>AM11</f>
        <v>21</v>
      </c>
      <c r="AO10" s="318">
        <f>AL11</f>
        <v>7</v>
      </c>
      <c r="AP10" s="319">
        <f>AM12</f>
        <v>21</v>
      </c>
      <c r="AQ10" s="320">
        <f>AL12</f>
        <v>14</v>
      </c>
      <c r="AR10" s="321">
        <f t="shared" si="9"/>
        <v>0</v>
      </c>
      <c r="AS10" s="322">
        <f t="shared" si="0"/>
        <v>2</v>
      </c>
      <c r="AT10" s="322">
        <f t="shared" si="1"/>
        <v>84</v>
      </c>
      <c r="AU10" s="322">
        <f t="shared" si="1"/>
        <v>47</v>
      </c>
      <c r="AV10" s="322">
        <f t="shared" si="10"/>
        <v>1.7872340425531914</v>
      </c>
      <c r="AW10" s="322">
        <f t="shared" si="11"/>
        <v>37</v>
      </c>
      <c r="AX10" s="322">
        <f>_xlfn.RANK.EQ(AW10,AW10:AW17)</f>
        <v>1</v>
      </c>
    </row>
    <row r="11" spans="2:50" ht="27.75" customHeight="1">
      <c r="B11" s="351">
        <v>5</v>
      </c>
      <c r="C11" s="339">
        <v>2</v>
      </c>
      <c r="D11" s="303" t="str">
        <f t="shared" si="2"/>
        <v>こだまジュニアクラブ</v>
      </c>
      <c r="E11" s="341">
        <v>21</v>
      </c>
      <c r="F11" s="342" t="s">
        <v>6</v>
      </c>
      <c r="G11" s="341">
        <v>13</v>
      </c>
      <c r="H11" s="339">
        <v>4</v>
      </c>
      <c r="I11" s="347" t="str">
        <f t="shared" si="3"/>
        <v>塚田ＪＳＣ</v>
      </c>
      <c r="J11" s="344">
        <v>6</v>
      </c>
      <c r="K11" s="345" t="str">
        <f t="shared" si="4"/>
        <v>竜丘ジュニア</v>
      </c>
      <c r="M11" s="351">
        <v>5</v>
      </c>
      <c r="N11" s="339">
        <v>3</v>
      </c>
      <c r="O11" s="304" t="str">
        <f t="shared" si="5"/>
        <v>安曇野松川</v>
      </c>
      <c r="P11" s="341">
        <v>10</v>
      </c>
      <c r="Q11" s="342" t="s">
        <v>6</v>
      </c>
      <c r="R11" s="341">
        <v>21</v>
      </c>
      <c r="S11" s="339">
        <v>5</v>
      </c>
      <c r="T11" s="347" t="str">
        <f t="shared" si="6"/>
        <v>小布施</v>
      </c>
      <c r="U11" s="339">
        <v>7</v>
      </c>
      <c r="V11" s="345" t="str">
        <f t="shared" si="7"/>
        <v>鎌田</v>
      </c>
      <c r="X11" s="609"/>
      <c r="Y11" s="313">
        <v>6</v>
      </c>
      <c r="Z11" s="314" t="str">
        <f>対戦チーム表!E10</f>
        <v>竜丘ジュニア</v>
      </c>
      <c r="AB11" s="298">
        <f t="shared" si="8"/>
        <v>6</v>
      </c>
      <c r="AC11" s="299" t="str">
        <f t="shared" si="8"/>
        <v>竜丘ジュニア</v>
      </c>
      <c r="AD11" s="336">
        <f>E12</f>
        <v>14</v>
      </c>
      <c r="AE11" s="337">
        <f>G12</f>
        <v>21</v>
      </c>
      <c r="AF11" s="317"/>
      <c r="AG11" s="318"/>
      <c r="AH11" s="319"/>
      <c r="AI11" s="320"/>
      <c r="AJ11" s="336">
        <f>G13</f>
        <v>21</v>
      </c>
      <c r="AK11" s="337">
        <f>E13</f>
        <v>11</v>
      </c>
      <c r="AL11" s="355">
        <f>G8</f>
        <v>7</v>
      </c>
      <c r="AM11" s="356">
        <f>E8</f>
        <v>21</v>
      </c>
      <c r="AN11" s="315"/>
      <c r="AO11" s="316"/>
      <c r="AP11" s="319">
        <f>AO12</f>
        <v>15</v>
      </c>
      <c r="AQ11" s="320">
        <f>AN12</f>
        <v>21</v>
      </c>
      <c r="AR11" s="321">
        <f t="shared" si="9"/>
        <v>3</v>
      </c>
      <c r="AS11" s="322">
        <f t="shared" si="0"/>
        <v>4</v>
      </c>
      <c r="AT11" s="322">
        <f t="shared" si="1"/>
        <v>57</v>
      </c>
      <c r="AU11" s="322">
        <f t="shared" si="1"/>
        <v>74</v>
      </c>
      <c r="AV11" s="322">
        <f t="shared" si="10"/>
        <v>0.77027027027027029</v>
      </c>
      <c r="AW11" s="322">
        <f t="shared" si="11"/>
        <v>-17</v>
      </c>
      <c r="AX11" s="322">
        <f>_xlfn.RANK.EQ(AW11,AW11:AW18)</f>
        <v>2</v>
      </c>
    </row>
    <row r="12" spans="2:50" ht="27.75" customHeight="1" thickBot="1">
      <c r="B12" s="351">
        <v>6</v>
      </c>
      <c r="C12" s="339">
        <f>Y11</f>
        <v>6</v>
      </c>
      <c r="D12" s="303" t="str">
        <f t="shared" si="2"/>
        <v>竜丘ジュニア</v>
      </c>
      <c r="E12" s="341">
        <v>14</v>
      </c>
      <c r="F12" s="342" t="s">
        <v>6</v>
      </c>
      <c r="G12" s="341">
        <v>21</v>
      </c>
      <c r="H12" s="339">
        <v>1</v>
      </c>
      <c r="I12" s="347" t="str">
        <f t="shared" si="3"/>
        <v>湖南</v>
      </c>
      <c r="J12" s="344">
        <v>3</v>
      </c>
      <c r="K12" s="345" t="str">
        <f t="shared" si="4"/>
        <v>安曇野松川</v>
      </c>
      <c r="M12" s="338">
        <v>6</v>
      </c>
      <c r="N12" s="339">
        <v>7</v>
      </c>
      <c r="O12" s="346" t="str">
        <f t="shared" si="5"/>
        <v>鎌田</v>
      </c>
      <c r="P12" s="341">
        <v>21</v>
      </c>
      <c r="Q12" s="342" t="s">
        <v>6</v>
      </c>
      <c r="R12" s="341">
        <v>6</v>
      </c>
      <c r="S12" s="339">
        <v>2</v>
      </c>
      <c r="T12" s="343" t="str">
        <f t="shared" si="6"/>
        <v>こだまジュニアクラブ</v>
      </c>
      <c r="U12" s="339">
        <v>4</v>
      </c>
      <c r="V12" s="345" t="str">
        <f t="shared" si="7"/>
        <v>塚田ＪＳＣ</v>
      </c>
      <c r="X12" s="610"/>
      <c r="Y12" s="357">
        <v>7</v>
      </c>
      <c r="Z12" s="358" t="str">
        <f>対戦チーム表!E11</f>
        <v>鎌田</v>
      </c>
      <c r="AB12" s="298">
        <f t="shared" si="8"/>
        <v>7</v>
      </c>
      <c r="AC12" s="299" t="str">
        <f t="shared" si="8"/>
        <v>鎌田</v>
      </c>
      <c r="AD12" s="336">
        <f>P8</f>
        <v>21</v>
      </c>
      <c r="AE12" s="337">
        <f>R8</f>
        <v>10</v>
      </c>
      <c r="AF12" s="348">
        <f>P12</f>
        <v>21</v>
      </c>
      <c r="AG12" s="337">
        <f>R12</f>
        <v>6</v>
      </c>
      <c r="AH12" s="321"/>
      <c r="AI12" s="318"/>
      <c r="AJ12" s="317"/>
      <c r="AK12" s="318"/>
      <c r="AL12" s="355">
        <f>R13</f>
        <v>14</v>
      </c>
      <c r="AM12" s="356">
        <f>P13</f>
        <v>21</v>
      </c>
      <c r="AN12" s="336">
        <f>G10</f>
        <v>21</v>
      </c>
      <c r="AO12" s="337">
        <f>E10</f>
        <v>15</v>
      </c>
      <c r="AP12" s="349"/>
      <c r="AQ12" s="350"/>
      <c r="AR12" s="321">
        <f>IF((AD12&lt;AE12),1,0)+IF((AF12&lt;AG12),1,0)+IF((AH12&lt;AI12),1,0)+IF((AJ12&lt;AK12),1,0)+IF((AL12&lt;AM12),1,0)+IF((AN12&lt;AO12),1,0)+IF((AP12&lt;AQ12),1,0)</f>
        <v>1</v>
      </c>
      <c r="AS12" s="322">
        <f t="shared" si="0"/>
        <v>2</v>
      </c>
      <c r="AT12" s="322">
        <f t="shared" si="1"/>
        <v>77</v>
      </c>
      <c r="AU12" s="322">
        <f t="shared" si="1"/>
        <v>52</v>
      </c>
      <c r="AV12" s="322">
        <f t="shared" si="10"/>
        <v>1.4807692307692308</v>
      </c>
      <c r="AW12" s="322">
        <f t="shared" si="11"/>
        <v>25</v>
      </c>
      <c r="AX12" s="322">
        <f>_xlfn.RANK.EQ(AW12,AW12:AW19)</f>
        <v>1</v>
      </c>
    </row>
    <row r="13" spans="2:50" ht="27.75" customHeight="1" thickBot="1">
      <c r="B13" s="359">
        <v>7</v>
      </c>
      <c r="C13" s="360">
        <f>Y9</f>
        <v>4</v>
      </c>
      <c r="D13" s="361" t="str">
        <f t="shared" si="2"/>
        <v>塚田ＪＳＣ</v>
      </c>
      <c r="E13" s="362">
        <v>11</v>
      </c>
      <c r="F13" s="363" t="s">
        <v>6</v>
      </c>
      <c r="G13" s="362">
        <v>21</v>
      </c>
      <c r="H13" s="364">
        <v>6</v>
      </c>
      <c r="I13" s="365" t="str">
        <f t="shared" si="3"/>
        <v>竜丘ジュニア</v>
      </c>
      <c r="J13" s="366">
        <v>1</v>
      </c>
      <c r="K13" s="367" t="str">
        <f t="shared" si="4"/>
        <v>湖南</v>
      </c>
      <c r="M13" s="359">
        <v>7</v>
      </c>
      <c r="N13" s="360">
        <v>5</v>
      </c>
      <c r="O13" s="368" t="str">
        <f t="shared" si="5"/>
        <v>小布施</v>
      </c>
      <c r="P13" s="362">
        <v>21</v>
      </c>
      <c r="Q13" s="363" t="s">
        <v>6</v>
      </c>
      <c r="R13" s="362">
        <v>14</v>
      </c>
      <c r="S13" s="364">
        <v>7</v>
      </c>
      <c r="T13" s="365" t="str">
        <f t="shared" si="6"/>
        <v>鎌田</v>
      </c>
      <c r="U13" s="364">
        <v>2</v>
      </c>
      <c r="V13" s="367" t="str">
        <f t="shared" si="7"/>
        <v>こだまジュニアクラブ</v>
      </c>
      <c r="X13" s="292"/>
      <c r="Y13" s="292"/>
      <c r="Z13" s="292"/>
    </row>
    <row r="14" spans="2:50" ht="24" customHeight="1">
      <c r="B14" s="369"/>
      <c r="C14" s="370"/>
      <c r="D14" s="370"/>
      <c r="E14" s="369"/>
      <c r="F14" s="369"/>
      <c r="G14" s="369"/>
      <c r="H14" s="370"/>
      <c r="I14" s="370"/>
      <c r="J14" s="369"/>
      <c r="K14" s="370"/>
      <c r="L14" s="371"/>
      <c r="M14" s="369"/>
      <c r="N14" s="370"/>
      <c r="O14" s="370"/>
      <c r="P14" s="369"/>
      <c r="Q14" s="369"/>
      <c r="R14" s="369"/>
      <c r="S14" s="370"/>
      <c r="T14" s="370"/>
      <c r="U14" s="370"/>
      <c r="V14" s="370"/>
      <c r="X14" s="292"/>
      <c r="Y14" s="292"/>
      <c r="Z14" s="292"/>
    </row>
    <row r="15" spans="2:50" ht="15.75" customHeight="1">
      <c r="B15" s="290"/>
      <c r="C15" s="290"/>
      <c r="D15" s="291"/>
      <c r="E15" s="290"/>
      <c r="F15" s="290"/>
      <c r="G15" s="290"/>
      <c r="H15" s="290"/>
      <c r="I15" s="291"/>
      <c r="J15" s="290"/>
      <c r="K15" s="291"/>
      <c r="M15" s="290"/>
      <c r="N15" s="290"/>
      <c r="O15" s="291"/>
      <c r="P15" s="290"/>
      <c r="Q15" s="290"/>
      <c r="R15" s="290"/>
      <c r="S15" s="290"/>
      <c r="T15" s="291"/>
      <c r="U15" s="290"/>
      <c r="V15" s="291"/>
      <c r="X15" s="292"/>
      <c r="Y15" s="292"/>
      <c r="Z15" s="292"/>
    </row>
    <row r="16" spans="2:50">
      <c r="B16" s="582" t="s">
        <v>18</v>
      </c>
      <c r="C16" s="582"/>
      <c r="D16" s="583"/>
      <c r="E16" s="583"/>
      <c r="F16" s="290"/>
      <c r="G16" s="290"/>
      <c r="H16" s="290"/>
      <c r="I16" s="291"/>
      <c r="J16" s="290"/>
      <c r="K16" s="291"/>
      <c r="M16" s="290"/>
      <c r="N16" s="290"/>
      <c r="O16" s="291"/>
      <c r="P16" s="290"/>
      <c r="Q16" s="290"/>
      <c r="R16" s="290"/>
      <c r="S16" s="290"/>
      <c r="T16" s="291"/>
      <c r="U16" s="290"/>
      <c r="V16" s="291"/>
      <c r="X16" s="293" t="s">
        <v>11</v>
      </c>
      <c r="Y16" s="292"/>
      <c r="Z16" s="292"/>
    </row>
    <row r="17" spans="2:50" ht="18.95" customHeight="1" thickBot="1"/>
    <row r="18" spans="2:50" ht="27" customHeight="1" thickBot="1">
      <c r="B18" s="584" t="s">
        <v>12</v>
      </c>
      <c r="C18" s="585"/>
      <c r="D18" s="585"/>
      <c r="E18" s="585"/>
      <c r="F18" s="585"/>
      <c r="G18" s="585"/>
      <c r="H18" s="585"/>
      <c r="I18" s="585"/>
      <c r="J18" s="585"/>
      <c r="K18" s="586"/>
      <c r="M18" s="584" t="s">
        <v>13</v>
      </c>
      <c r="N18" s="585"/>
      <c r="O18" s="585"/>
      <c r="P18" s="585"/>
      <c r="Q18" s="585"/>
      <c r="R18" s="585"/>
      <c r="S18" s="585"/>
      <c r="T18" s="585"/>
      <c r="U18" s="585"/>
      <c r="V18" s="586"/>
      <c r="X18" s="295" t="s">
        <v>0</v>
      </c>
      <c r="Y18" s="296" t="s">
        <v>14</v>
      </c>
      <c r="Z18" s="297" t="s">
        <v>1</v>
      </c>
      <c r="AB18" s="298" t="s">
        <v>29</v>
      </c>
      <c r="AC18" s="372"/>
      <c r="AD18" s="373"/>
      <c r="AE18" s="374" t="str">
        <f>AC19</f>
        <v>加茂JVC</v>
      </c>
      <c r="AF18" s="570" t="str">
        <f>AC20</f>
        <v>長地</v>
      </c>
      <c r="AG18" s="571"/>
      <c r="AH18" s="373"/>
      <c r="AI18" s="374" t="str">
        <f>AC21</f>
        <v>中之口JVC</v>
      </c>
      <c r="AJ18" s="574" t="str">
        <f>AC22</f>
        <v>小布施</v>
      </c>
      <c r="AK18" s="575"/>
      <c r="AL18" s="373"/>
      <c r="AM18" s="374" t="str">
        <f>AC23</f>
        <v>竜丘ジュニア</v>
      </c>
      <c r="AN18" s="568" t="str">
        <f>AC24</f>
        <v>鎌田</v>
      </c>
      <c r="AO18" s="569"/>
      <c r="AP18" s="373"/>
      <c r="AQ18" s="374" t="str">
        <f>AC25</f>
        <v>　</v>
      </c>
      <c r="AR18" s="302" t="s">
        <v>20</v>
      </c>
      <c r="AS18" s="303" t="s">
        <v>21</v>
      </c>
      <c r="AT18" s="303" t="s">
        <v>22</v>
      </c>
      <c r="AU18" s="303" t="s">
        <v>23</v>
      </c>
      <c r="AV18" s="303" t="s">
        <v>24</v>
      </c>
      <c r="AW18" s="304" t="s">
        <v>25</v>
      </c>
      <c r="AX18" s="304" t="s">
        <v>26</v>
      </c>
    </row>
    <row r="19" spans="2:50" ht="24.75" customHeight="1" thickTop="1" thickBot="1">
      <c r="B19" s="310" t="s">
        <v>2</v>
      </c>
      <c r="C19" s="306" t="s">
        <v>27</v>
      </c>
      <c r="D19" s="311" t="s">
        <v>3</v>
      </c>
      <c r="E19" s="312" t="s">
        <v>4</v>
      </c>
      <c r="F19" s="312"/>
      <c r="G19" s="312" t="s">
        <v>4</v>
      </c>
      <c r="H19" s="306" t="s">
        <v>27</v>
      </c>
      <c r="I19" s="375" t="s">
        <v>3</v>
      </c>
      <c r="J19" s="306" t="s">
        <v>28</v>
      </c>
      <c r="K19" s="309" t="s">
        <v>5</v>
      </c>
      <c r="M19" s="310" t="s">
        <v>2</v>
      </c>
      <c r="N19" s="376" t="s">
        <v>27</v>
      </c>
      <c r="O19" s="377" t="s">
        <v>3</v>
      </c>
      <c r="P19" s="378" t="s">
        <v>4</v>
      </c>
      <c r="Q19" s="378"/>
      <c r="R19" s="378" t="s">
        <v>4</v>
      </c>
      <c r="S19" s="376" t="s">
        <v>27</v>
      </c>
      <c r="T19" s="375" t="s">
        <v>3</v>
      </c>
      <c r="U19" s="306" t="s">
        <v>28</v>
      </c>
      <c r="V19" s="309" t="s">
        <v>5</v>
      </c>
      <c r="X19" s="608" t="str">
        <f>X6</f>
        <v>島立体育館</v>
      </c>
      <c r="Y19" s="313">
        <v>1</v>
      </c>
      <c r="Z19" s="314" t="str">
        <f>対戦チーム表!K5</f>
        <v>加茂JVC</v>
      </c>
      <c r="AB19" s="298">
        <f>Y19</f>
        <v>1</v>
      </c>
      <c r="AC19" s="299" t="str">
        <f>Z19</f>
        <v>加茂JVC</v>
      </c>
      <c r="AD19" s="315"/>
      <c r="AE19" s="316"/>
      <c r="AF19" s="317">
        <f>AE20</f>
        <v>16</v>
      </c>
      <c r="AG19" s="318">
        <f>AD20</f>
        <v>21</v>
      </c>
      <c r="AH19" s="319">
        <f>AE21</f>
        <v>23</v>
      </c>
      <c r="AI19" s="320">
        <f>AD21</f>
        <v>21</v>
      </c>
      <c r="AJ19" s="317">
        <f>AE22</f>
        <v>17</v>
      </c>
      <c r="AK19" s="318">
        <f>AD22</f>
        <v>21</v>
      </c>
      <c r="AL19" s="319">
        <f>AE23</f>
        <v>21</v>
      </c>
      <c r="AM19" s="320">
        <f>AD23</f>
        <v>13</v>
      </c>
      <c r="AN19" s="317">
        <f>AE24</f>
        <v>13</v>
      </c>
      <c r="AO19" s="318">
        <f>AD24</f>
        <v>21</v>
      </c>
      <c r="AP19" s="319"/>
      <c r="AQ19" s="320"/>
      <c r="AR19" s="321">
        <f t="shared" ref="AR19:AR25" si="13">IF((AD19&lt;AE19),1,0)+IF((AF19&lt;AG19),1,0)+IF((AH19&lt;AI19),1,0)+IF((AJ19&lt;AK19),1,0)+IF((AL19&lt;AM19),1,0)+IF((AN19&lt;AO19),1,0)+IF((AP19&lt;AQ19),1,0)</f>
        <v>3</v>
      </c>
      <c r="AS19" s="322">
        <f t="shared" ref="AS19:AS25" si="14">IF((AE19&gt;AF19),1,0)+IF((AG19&gt;AH19),1,0)+IF((AI19&gt;AJ19),1,0)+IF((AK19&gt;AL19),1,0)+IF((AM19&gt;AN19),1,0)+IF((AO19&gt;AP19),1,0)+IF((AQ19&gt;AR19),1,0)</f>
        <v>2</v>
      </c>
      <c r="AT19" s="322">
        <f t="shared" ref="AT19:AU25" si="15">AD19+AF19+AH19+AJ19+AL19+AN19+AP19</f>
        <v>90</v>
      </c>
      <c r="AU19" s="322">
        <f t="shared" si="15"/>
        <v>97</v>
      </c>
      <c r="AV19" s="322">
        <f>AT19/AU19</f>
        <v>0.92783505154639179</v>
      </c>
      <c r="AW19" s="322">
        <f>AT19-AU19</f>
        <v>-7</v>
      </c>
      <c r="AX19" s="322">
        <f>_xlfn.RANK.EQ(AW19,AW19:AW25)</f>
        <v>6</v>
      </c>
    </row>
    <row r="20" spans="2:50" ht="27.75" customHeight="1" thickTop="1">
      <c r="B20" s="323">
        <v>1</v>
      </c>
      <c r="C20" s="324">
        <v>1</v>
      </c>
      <c r="D20" s="379" t="str">
        <f>VLOOKUP(C20,$Y$19:$Z$25,2)</f>
        <v>加茂JVC</v>
      </c>
      <c r="E20" s="327">
        <v>16</v>
      </c>
      <c r="F20" s="327" t="s">
        <v>6</v>
      </c>
      <c r="G20" s="327">
        <v>21</v>
      </c>
      <c r="H20" s="324">
        <v>2</v>
      </c>
      <c r="I20" s="335" t="str">
        <f>VLOOKUP(H20,$Y$19:$Z$25,2)</f>
        <v>長地</v>
      </c>
      <c r="J20" s="329">
        <v>5</v>
      </c>
      <c r="K20" s="330" t="str">
        <f>VLOOKUP(J20,$Y$19:$Z$25,2)</f>
        <v>竜丘ジュニア</v>
      </c>
      <c r="M20" s="323">
        <v>1</v>
      </c>
      <c r="N20" s="331">
        <f>Y21</f>
        <v>3</v>
      </c>
      <c r="O20" s="379" t="str">
        <f>VLOOKUP(N20,$Y$19:$Z$25,2)</f>
        <v>中之口JVC</v>
      </c>
      <c r="P20" s="327">
        <v>21</v>
      </c>
      <c r="Q20" s="327" t="s">
        <v>16</v>
      </c>
      <c r="R20" s="327">
        <v>17</v>
      </c>
      <c r="S20" s="331">
        <f>Y22</f>
        <v>4</v>
      </c>
      <c r="T20" s="380" t="str">
        <f>VLOOKUP(S20,$Y$19:$Z$25,2)</f>
        <v>小布施</v>
      </c>
      <c r="U20" s="324">
        <v>6</v>
      </c>
      <c r="V20" s="330" t="str">
        <f>VLOOKUP(U20,$Y$19:$Z$25,2)</f>
        <v>鎌田</v>
      </c>
      <c r="X20" s="609"/>
      <c r="Y20" s="313">
        <v>2</v>
      </c>
      <c r="Z20" s="314" t="str">
        <f>対戦チーム表!K6</f>
        <v>長地</v>
      </c>
      <c r="AB20" s="298">
        <f t="shared" ref="AB20:AB25" si="16">Y20</f>
        <v>2</v>
      </c>
      <c r="AC20" s="299" t="str">
        <f t="shared" ref="AC20:AC25" si="17">Z20</f>
        <v>長地</v>
      </c>
      <c r="AD20" s="336">
        <f>G20</f>
        <v>21</v>
      </c>
      <c r="AE20" s="337">
        <f>E20</f>
        <v>16</v>
      </c>
      <c r="AF20" s="315"/>
      <c r="AG20" s="316"/>
      <c r="AH20" s="319">
        <f>AG21</f>
        <v>21</v>
      </c>
      <c r="AI20" s="320">
        <f>AF21</f>
        <v>14</v>
      </c>
      <c r="AJ20" s="317">
        <f>AG22</f>
        <v>13</v>
      </c>
      <c r="AK20" s="318">
        <f>AF22</f>
        <v>21</v>
      </c>
      <c r="AL20" s="319">
        <f>AG23</f>
        <v>21</v>
      </c>
      <c r="AM20" s="320">
        <f>AF23</f>
        <v>15</v>
      </c>
      <c r="AN20" s="317">
        <f>AG24</f>
        <v>16</v>
      </c>
      <c r="AO20" s="318">
        <f>AF24</f>
        <v>21</v>
      </c>
      <c r="AP20" s="319"/>
      <c r="AQ20" s="320"/>
      <c r="AR20" s="321">
        <f t="shared" si="13"/>
        <v>2</v>
      </c>
      <c r="AS20" s="322">
        <f t="shared" si="14"/>
        <v>3</v>
      </c>
      <c r="AT20" s="322">
        <f t="shared" si="15"/>
        <v>92</v>
      </c>
      <c r="AU20" s="322">
        <f t="shared" si="15"/>
        <v>87</v>
      </c>
      <c r="AV20" s="322">
        <f t="shared" ref="AV20:AV25" si="18">AT20/AU20</f>
        <v>1.0574712643678161</v>
      </c>
      <c r="AW20" s="322">
        <f t="shared" ref="AW20:AW25" si="19">AT20-AU20</f>
        <v>5</v>
      </c>
      <c r="AX20" s="322">
        <f t="shared" ref="AX20" si="20">_xlfn.RANK.EQ(AW20,AW20:AW26)</f>
        <v>3</v>
      </c>
    </row>
    <row r="21" spans="2:50" ht="27.75" customHeight="1">
      <c r="B21" s="338">
        <v>2</v>
      </c>
      <c r="C21" s="339">
        <v>5</v>
      </c>
      <c r="D21" s="381" t="str">
        <f t="shared" ref="D21:D26" si="21">VLOOKUP(C21,$Y$19:$Z$25,2)</f>
        <v>竜丘ジュニア</v>
      </c>
      <c r="E21" s="342">
        <v>14</v>
      </c>
      <c r="F21" s="342" t="s">
        <v>6</v>
      </c>
      <c r="G21" s="342">
        <v>21</v>
      </c>
      <c r="H21" s="339">
        <v>6</v>
      </c>
      <c r="I21" s="347" t="str">
        <f t="shared" ref="I21:K26" si="22">VLOOKUP(H21,$Y$19:$Z$25,2)</f>
        <v>鎌田</v>
      </c>
      <c r="J21" s="344">
        <v>1</v>
      </c>
      <c r="K21" s="345" t="str">
        <f t="shared" si="22"/>
        <v>加茂JVC</v>
      </c>
      <c r="M21" s="351">
        <v>2</v>
      </c>
      <c r="N21" s="339">
        <v>2</v>
      </c>
      <c r="O21" s="381" t="str">
        <f t="shared" ref="O21:O26" si="23">VLOOKUP(N21,$Y$19:$Z$25,2)</f>
        <v>長地</v>
      </c>
      <c r="P21" s="342">
        <v>21</v>
      </c>
      <c r="Q21" s="342" t="s">
        <v>6</v>
      </c>
      <c r="R21" s="342">
        <v>14</v>
      </c>
      <c r="S21" s="339">
        <v>3</v>
      </c>
      <c r="T21" s="303" t="str">
        <f t="shared" ref="T21:T26" si="24">VLOOKUP(S21,$Y$19:$Z$25,2)</f>
        <v>中之口JVC</v>
      </c>
      <c r="U21" s="339">
        <v>4</v>
      </c>
      <c r="V21" s="345" t="str">
        <f t="shared" ref="V21:V26" si="25">VLOOKUP(U21,$Y$19:$Z$25,2)</f>
        <v>小布施</v>
      </c>
      <c r="X21" s="609"/>
      <c r="Y21" s="313">
        <v>3</v>
      </c>
      <c r="Z21" s="314" t="str">
        <f>対戦チーム表!K7</f>
        <v>中之口JVC</v>
      </c>
      <c r="AB21" s="298">
        <f t="shared" si="16"/>
        <v>3</v>
      </c>
      <c r="AC21" s="299" t="str">
        <f t="shared" si="17"/>
        <v>中之口JVC</v>
      </c>
      <c r="AD21" s="336">
        <f>G23</f>
        <v>21</v>
      </c>
      <c r="AE21" s="337">
        <f>E23</f>
        <v>23</v>
      </c>
      <c r="AF21" s="336">
        <f>R21</f>
        <v>14</v>
      </c>
      <c r="AG21" s="337">
        <f>P21</f>
        <v>21</v>
      </c>
      <c r="AH21" s="349"/>
      <c r="AI21" s="350"/>
      <c r="AJ21" s="317">
        <f>AI22</f>
        <v>21</v>
      </c>
      <c r="AK21" s="318">
        <f>AH22</f>
        <v>17</v>
      </c>
      <c r="AL21" s="319">
        <f>AI23</f>
        <v>21</v>
      </c>
      <c r="AM21" s="320">
        <f>AH23</f>
        <v>15</v>
      </c>
      <c r="AN21" s="317">
        <f>AI24</f>
        <v>0</v>
      </c>
      <c r="AO21" s="318">
        <f>AH24</f>
        <v>0</v>
      </c>
      <c r="AP21" s="319"/>
      <c r="AQ21" s="320"/>
      <c r="AR21" s="321">
        <f t="shared" si="13"/>
        <v>2</v>
      </c>
      <c r="AS21" s="322">
        <f t="shared" si="14"/>
        <v>3</v>
      </c>
      <c r="AT21" s="322">
        <f t="shared" si="15"/>
        <v>77</v>
      </c>
      <c r="AU21" s="322">
        <f t="shared" si="15"/>
        <v>76</v>
      </c>
      <c r="AV21" s="322">
        <f t="shared" si="18"/>
        <v>1.013157894736842</v>
      </c>
      <c r="AW21" s="322">
        <f t="shared" si="19"/>
        <v>1</v>
      </c>
      <c r="AX21" s="322">
        <f>_xlfn.RANK.EQ(AW21,AW21:AW27)</f>
        <v>3</v>
      </c>
    </row>
    <row r="22" spans="2:50" ht="27.75" customHeight="1">
      <c r="B22" s="338">
        <v>3</v>
      </c>
      <c r="C22" s="354">
        <v>4</v>
      </c>
      <c r="D22" s="303" t="str">
        <f t="shared" si="21"/>
        <v>小布施</v>
      </c>
      <c r="E22" s="342">
        <v>21</v>
      </c>
      <c r="F22" s="342" t="s">
        <v>6</v>
      </c>
      <c r="G22" s="342">
        <v>8</v>
      </c>
      <c r="H22" s="354">
        <v>5</v>
      </c>
      <c r="I22" s="347" t="str">
        <f t="shared" si="22"/>
        <v>竜丘ジュニア</v>
      </c>
      <c r="J22" s="344">
        <v>2</v>
      </c>
      <c r="K22" s="345" t="str">
        <f t="shared" si="22"/>
        <v>長地</v>
      </c>
      <c r="M22" s="351">
        <v>3</v>
      </c>
      <c r="N22" s="339">
        <v>6</v>
      </c>
      <c r="O22" s="381" t="str">
        <f t="shared" si="23"/>
        <v>鎌田</v>
      </c>
      <c r="P22" s="342">
        <v>21</v>
      </c>
      <c r="Q22" s="342" t="s">
        <v>6</v>
      </c>
      <c r="R22" s="342">
        <v>13</v>
      </c>
      <c r="S22" s="339">
        <v>1</v>
      </c>
      <c r="T22" s="303" t="str">
        <f t="shared" si="24"/>
        <v>加茂JVC</v>
      </c>
      <c r="U22" s="339">
        <v>3</v>
      </c>
      <c r="V22" s="345" t="str">
        <f t="shared" si="25"/>
        <v>中之口JVC</v>
      </c>
      <c r="X22" s="609"/>
      <c r="Y22" s="313">
        <v>4</v>
      </c>
      <c r="Z22" s="314" t="str">
        <f>対戦チーム表!K8</f>
        <v>小布施</v>
      </c>
      <c r="AB22" s="298">
        <f t="shared" si="16"/>
        <v>4</v>
      </c>
      <c r="AC22" s="299" t="str">
        <f t="shared" si="17"/>
        <v>小布施</v>
      </c>
      <c r="AD22" s="336">
        <f>E26</f>
        <v>21</v>
      </c>
      <c r="AE22" s="337">
        <f>G26</f>
        <v>17</v>
      </c>
      <c r="AF22" s="336">
        <f>R23</f>
        <v>21</v>
      </c>
      <c r="AG22" s="337">
        <f>P23</f>
        <v>13</v>
      </c>
      <c r="AH22" s="355">
        <f>R20</f>
        <v>17</v>
      </c>
      <c r="AI22" s="356">
        <f>P20</f>
        <v>21</v>
      </c>
      <c r="AJ22" s="315"/>
      <c r="AK22" s="316"/>
      <c r="AL22" s="319">
        <f>AK23</f>
        <v>21</v>
      </c>
      <c r="AM22" s="320">
        <f>AJ23</f>
        <v>8</v>
      </c>
      <c r="AN22" s="317">
        <f>AK24</f>
        <v>13</v>
      </c>
      <c r="AO22" s="318">
        <f>AJ24</f>
        <v>21</v>
      </c>
      <c r="AP22" s="319"/>
      <c r="AQ22" s="320"/>
      <c r="AR22" s="321">
        <f t="shared" si="13"/>
        <v>2</v>
      </c>
      <c r="AS22" s="322">
        <f t="shared" si="14"/>
        <v>2</v>
      </c>
      <c r="AT22" s="322">
        <f t="shared" si="15"/>
        <v>93</v>
      </c>
      <c r="AU22" s="322">
        <f t="shared" si="15"/>
        <v>80</v>
      </c>
      <c r="AV22" s="322">
        <f t="shared" si="18"/>
        <v>1.1625000000000001</v>
      </c>
      <c r="AW22" s="322">
        <f t="shared" si="19"/>
        <v>13</v>
      </c>
      <c r="AX22" s="322">
        <f>_xlfn.RANK.EQ(AW22,AW22:AW28)</f>
        <v>2</v>
      </c>
    </row>
    <row r="23" spans="2:50" ht="27.75" customHeight="1">
      <c r="B23" s="338">
        <v>4</v>
      </c>
      <c r="C23" s="339">
        <v>1</v>
      </c>
      <c r="D23" s="382" t="str">
        <f t="shared" si="21"/>
        <v>加茂JVC</v>
      </c>
      <c r="E23" s="342">
        <v>23</v>
      </c>
      <c r="F23" s="342" t="s">
        <v>7</v>
      </c>
      <c r="G23" s="342">
        <v>21</v>
      </c>
      <c r="H23" s="339">
        <v>3</v>
      </c>
      <c r="I23" s="343" t="str">
        <f t="shared" si="22"/>
        <v>中之口JVC</v>
      </c>
      <c r="J23" s="344">
        <v>5</v>
      </c>
      <c r="K23" s="345" t="str">
        <f t="shared" si="22"/>
        <v>竜丘ジュニア</v>
      </c>
      <c r="M23" s="351">
        <v>4</v>
      </c>
      <c r="N23" s="354">
        <v>2</v>
      </c>
      <c r="O23" s="381" t="str">
        <f t="shared" si="23"/>
        <v>長地</v>
      </c>
      <c r="P23" s="342">
        <v>13</v>
      </c>
      <c r="Q23" s="342" t="s">
        <v>6</v>
      </c>
      <c r="R23" s="342">
        <v>21</v>
      </c>
      <c r="S23" s="354">
        <v>4</v>
      </c>
      <c r="T23" s="303" t="str">
        <f t="shared" si="24"/>
        <v>小布施</v>
      </c>
      <c r="U23" s="339">
        <v>5</v>
      </c>
      <c r="V23" s="345" t="str">
        <f t="shared" si="25"/>
        <v>竜丘ジュニア</v>
      </c>
      <c r="X23" s="609"/>
      <c r="Y23" s="313">
        <v>5</v>
      </c>
      <c r="Z23" s="314" t="str">
        <f>対戦チーム表!K9</f>
        <v>竜丘ジュニア</v>
      </c>
      <c r="AB23" s="298">
        <f t="shared" si="16"/>
        <v>5</v>
      </c>
      <c r="AC23" s="299" t="str">
        <f t="shared" si="17"/>
        <v>竜丘ジュニア</v>
      </c>
      <c r="AD23" s="336">
        <f>E24</f>
        <v>13</v>
      </c>
      <c r="AE23" s="337">
        <f>G24</f>
        <v>21</v>
      </c>
      <c r="AF23" s="348">
        <f>P26</f>
        <v>15</v>
      </c>
      <c r="AG23" s="337">
        <f>R26</f>
        <v>21</v>
      </c>
      <c r="AH23" s="355">
        <f>G25</f>
        <v>15</v>
      </c>
      <c r="AI23" s="356">
        <f>E25</f>
        <v>21</v>
      </c>
      <c r="AJ23" s="336">
        <f>G22</f>
        <v>8</v>
      </c>
      <c r="AK23" s="337">
        <f>E22</f>
        <v>21</v>
      </c>
      <c r="AL23" s="349"/>
      <c r="AM23" s="350"/>
      <c r="AN23" s="317">
        <f>AM24</f>
        <v>14</v>
      </c>
      <c r="AO23" s="318">
        <f>AL24</f>
        <v>21</v>
      </c>
      <c r="AP23" s="319"/>
      <c r="AQ23" s="320"/>
      <c r="AR23" s="321">
        <f t="shared" si="13"/>
        <v>5</v>
      </c>
      <c r="AS23" s="322">
        <f t="shared" si="14"/>
        <v>5</v>
      </c>
      <c r="AT23" s="322">
        <f t="shared" si="15"/>
        <v>65</v>
      </c>
      <c r="AU23" s="322">
        <f t="shared" si="15"/>
        <v>105</v>
      </c>
      <c r="AV23" s="322">
        <f t="shared" si="18"/>
        <v>0.61904761904761907</v>
      </c>
      <c r="AW23" s="322">
        <f t="shared" si="19"/>
        <v>-40</v>
      </c>
      <c r="AX23" s="322">
        <f>_xlfn.RANK.EQ(AW23,AW23:AW29)</f>
        <v>3</v>
      </c>
    </row>
    <row r="24" spans="2:50" ht="27.75" customHeight="1">
      <c r="B24" s="338">
        <v>5</v>
      </c>
      <c r="C24" s="339">
        <v>5</v>
      </c>
      <c r="D24" s="382" t="str">
        <f t="shared" si="21"/>
        <v>竜丘ジュニア</v>
      </c>
      <c r="E24" s="342">
        <v>13</v>
      </c>
      <c r="F24" s="342" t="s">
        <v>6</v>
      </c>
      <c r="G24" s="342">
        <v>21</v>
      </c>
      <c r="H24" s="339">
        <v>1</v>
      </c>
      <c r="I24" s="343" t="str">
        <f t="shared" si="22"/>
        <v>加茂JVC</v>
      </c>
      <c r="J24" s="344">
        <v>3</v>
      </c>
      <c r="K24" s="345" t="str">
        <f t="shared" si="22"/>
        <v>中之口JVC</v>
      </c>
      <c r="M24" s="351">
        <v>5</v>
      </c>
      <c r="N24" s="339">
        <v>6</v>
      </c>
      <c r="O24" s="381" t="str">
        <f t="shared" si="23"/>
        <v>鎌田</v>
      </c>
      <c r="P24" s="342">
        <v>21</v>
      </c>
      <c r="Q24" s="342" t="s">
        <v>6</v>
      </c>
      <c r="R24" s="342">
        <v>16</v>
      </c>
      <c r="S24" s="339">
        <v>2</v>
      </c>
      <c r="T24" s="303" t="str">
        <f t="shared" si="24"/>
        <v>長地</v>
      </c>
      <c r="U24" s="339">
        <v>4</v>
      </c>
      <c r="V24" s="345" t="str">
        <f t="shared" si="25"/>
        <v>小布施</v>
      </c>
      <c r="X24" s="609"/>
      <c r="Y24" s="313">
        <v>6</v>
      </c>
      <c r="Z24" s="314" t="str">
        <f>対戦チーム表!K10</f>
        <v>鎌田</v>
      </c>
      <c r="AB24" s="298">
        <f t="shared" si="16"/>
        <v>6</v>
      </c>
      <c r="AC24" s="299" t="str">
        <f t="shared" si="17"/>
        <v>鎌田</v>
      </c>
      <c r="AD24" s="336">
        <v>21</v>
      </c>
      <c r="AE24" s="337">
        <v>13</v>
      </c>
      <c r="AF24" s="336">
        <v>21</v>
      </c>
      <c r="AG24" s="337">
        <v>16</v>
      </c>
      <c r="AH24" s="383"/>
      <c r="AI24" s="320"/>
      <c r="AJ24" s="336">
        <v>21</v>
      </c>
      <c r="AK24" s="337">
        <v>13</v>
      </c>
      <c r="AL24" s="355">
        <v>21</v>
      </c>
      <c r="AM24" s="356">
        <v>14</v>
      </c>
      <c r="AN24" s="315"/>
      <c r="AO24" s="316"/>
      <c r="AP24" s="319"/>
      <c r="AQ24" s="320"/>
      <c r="AR24" s="321">
        <f t="shared" si="13"/>
        <v>0</v>
      </c>
      <c r="AS24" s="322">
        <f t="shared" si="14"/>
        <v>2</v>
      </c>
      <c r="AT24" s="322">
        <f t="shared" si="15"/>
        <v>84</v>
      </c>
      <c r="AU24" s="322">
        <f t="shared" si="15"/>
        <v>56</v>
      </c>
      <c r="AV24" s="322">
        <f t="shared" si="18"/>
        <v>1.5</v>
      </c>
      <c r="AW24" s="322">
        <f t="shared" si="19"/>
        <v>28</v>
      </c>
      <c r="AX24" s="322">
        <f>_xlfn.RANK.EQ(AW24,AW24:AW30)</f>
        <v>1</v>
      </c>
    </row>
    <row r="25" spans="2:50" ht="27.75" customHeight="1" thickBot="1">
      <c r="B25" s="338">
        <v>6</v>
      </c>
      <c r="C25" s="339">
        <v>3</v>
      </c>
      <c r="D25" s="382" t="str">
        <f t="shared" si="21"/>
        <v>中之口JVC</v>
      </c>
      <c r="E25" s="342">
        <v>21</v>
      </c>
      <c r="F25" s="342" t="s">
        <v>6</v>
      </c>
      <c r="G25" s="342">
        <v>15</v>
      </c>
      <c r="H25" s="339">
        <v>5</v>
      </c>
      <c r="I25" s="343" t="str">
        <f t="shared" si="22"/>
        <v>竜丘ジュニア</v>
      </c>
      <c r="J25" s="344">
        <v>1</v>
      </c>
      <c r="K25" s="345" t="str">
        <f t="shared" si="22"/>
        <v>加茂JVC</v>
      </c>
      <c r="L25" s="384"/>
      <c r="M25" s="351">
        <v>6</v>
      </c>
      <c r="N25" s="339">
        <v>4</v>
      </c>
      <c r="O25" s="303" t="str">
        <f t="shared" si="23"/>
        <v>小布施</v>
      </c>
      <c r="P25" s="342">
        <v>13</v>
      </c>
      <c r="Q25" s="342" t="s">
        <v>6</v>
      </c>
      <c r="R25" s="342">
        <v>21</v>
      </c>
      <c r="S25" s="339">
        <v>6</v>
      </c>
      <c r="T25" s="347" t="str">
        <f t="shared" si="24"/>
        <v>鎌田</v>
      </c>
      <c r="U25" s="339">
        <v>2</v>
      </c>
      <c r="V25" s="345" t="str">
        <f t="shared" si="25"/>
        <v>長地</v>
      </c>
      <c r="X25" s="610"/>
      <c r="Y25" s="357">
        <v>7</v>
      </c>
      <c r="Z25" s="314" t="str">
        <f>対戦チーム表!K11</f>
        <v>　</v>
      </c>
      <c r="AB25" s="298">
        <f t="shared" si="16"/>
        <v>7</v>
      </c>
      <c r="AC25" s="299" t="str">
        <f t="shared" si="17"/>
        <v>　</v>
      </c>
      <c r="AD25" s="385"/>
      <c r="AE25" s="386"/>
      <c r="AF25" s="385"/>
      <c r="AG25" s="386"/>
      <c r="AH25" s="319"/>
      <c r="AI25" s="320"/>
      <c r="AJ25" s="385"/>
      <c r="AK25" s="386"/>
      <c r="AL25" s="355"/>
      <c r="AM25" s="356"/>
      <c r="AN25" s="321"/>
      <c r="AO25" s="318"/>
      <c r="AP25" s="349"/>
      <c r="AQ25" s="350"/>
      <c r="AR25" s="321">
        <f t="shared" si="13"/>
        <v>0</v>
      </c>
      <c r="AS25" s="322">
        <f t="shared" si="14"/>
        <v>0</v>
      </c>
      <c r="AT25" s="322">
        <f t="shared" si="15"/>
        <v>0</v>
      </c>
      <c r="AU25" s="322">
        <f t="shared" si="15"/>
        <v>0</v>
      </c>
      <c r="AV25" s="322" t="e">
        <f t="shared" si="18"/>
        <v>#DIV/0!</v>
      </c>
      <c r="AW25" s="322">
        <f t="shared" si="19"/>
        <v>0</v>
      </c>
      <c r="AX25" s="322">
        <f>_xlfn.RANK.EQ(AW25,AW25:AW31)</f>
        <v>1</v>
      </c>
    </row>
    <row r="26" spans="2:50" ht="27.75" customHeight="1" thickBot="1">
      <c r="B26" s="359">
        <v>7</v>
      </c>
      <c r="C26" s="360">
        <v>4</v>
      </c>
      <c r="D26" s="361" t="str">
        <f t="shared" si="21"/>
        <v>小布施</v>
      </c>
      <c r="E26" s="387">
        <v>21</v>
      </c>
      <c r="F26" s="387" t="s">
        <v>6</v>
      </c>
      <c r="G26" s="387">
        <v>17</v>
      </c>
      <c r="H26" s="360">
        <v>1</v>
      </c>
      <c r="I26" s="365" t="str">
        <f t="shared" si="22"/>
        <v>加茂JVC</v>
      </c>
      <c r="J26" s="366">
        <v>3</v>
      </c>
      <c r="K26" s="367" t="str">
        <f t="shared" si="22"/>
        <v>中之口JVC</v>
      </c>
      <c r="L26" s="388"/>
      <c r="M26" s="389">
        <v>7</v>
      </c>
      <c r="N26" s="360">
        <v>5</v>
      </c>
      <c r="O26" s="390" t="str">
        <f t="shared" si="23"/>
        <v>竜丘ジュニア</v>
      </c>
      <c r="P26" s="387">
        <v>15</v>
      </c>
      <c r="Q26" s="387" t="s">
        <v>6</v>
      </c>
      <c r="R26" s="387">
        <v>21</v>
      </c>
      <c r="S26" s="360">
        <v>2</v>
      </c>
      <c r="T26" s="391" t="str">
        <f t="shared" si="24"/>
        <v>長地</v>
      </c>
      <c r="U26" s="364">
        <v>6</v>
      </c>
      <c r="V26" s="367" t="str">
        <f t="shared" si="25"/>
        <v>鎌田</v>
      </c>
      <c r="X26" s="611"/>
      <c r="Y26" s="611"/>
      <c r="Z26" s="611"/>
    </row>
    <row r="27" spans="2:50">
      <c r="X27" s="612"/>
      <c r="Y27" s="612"/>
      <c r="Z27" s="612"/>
    </row>
    <row r="30" spans="2:50">
      <c r="B30" s="288"/>
      <c r="C30" s="288"/>
      <c r="E30" s="613" t="str">
        <f>$E$1</f>
        <v>第１5回　松本錬成会</v>
      </c>
      <c r="F30" s="613"/>
      <c r="G30" s="613"/>
      <c r="H30" s="613"/>
      <c r="I30" s="613"/>
      <c r="J30" s="613"/>
      <c r="K30" s="613"/>
      <c r="M30" s="618" t="str">
        <f>対戦チーム表!B12</f>
        <v>島立小学校体育館</v>
      </c>
      <c r="N30" s="618"/>
      <c r="O30" s="618"/>
      <c r="P30" s="618"/>
      <c r="Q30" s="618"/>
      <c r="R30" s="614" t="str">
        <f>$R$1</f>
        <v>９月４日　対戦表</v>
      </c>
      <c r="S30" s="614"/>
      <c r="T30" s="614"/>
      <c r="U30" s="614"/>
      <c r="V30" s="614"/>
      <c r="X30" s="392"/>
      <c r="Y30" s="392"/>
      <c r="Z30" s="392"/>
    </row>
    <row r="32" spans="2:50">
      <c r="B32" s="582" t="s">
        <v>17</v>
      </c>
      <c r="C32" s="582"/>
      <c r="D32" s="583"/>
      <c r="E32" s="587"/>
      <c r="F32" s="290"/>
      <c r="G32" s="290"/>
      <c r="H32" s="290"/>
      <c r="I32" s="291"/>
      <c r="J32" s="290"/>
      <c r="K32" s="291"/>
      <c r="M32" s="290"/>
      <c r="N32" s="290"/>
      <c r="O32" s="291"/>
      <c r="P32" s="290"/>
      <c r="Q32" s="290"/>
      <c r="R32" s="290"/>
      <c r="S32" s="290"/>
      <c r="T32" s="291"/>
      <c r="U32" s="290"/>
      <c r="V32" s="291"/>
      <c r="X32" s="293" t="s">
        <v>11</v>
      </c>
      <c r="Y32" s="292"/>
      <c r="Z32" s="292"/>
    </row>
    <row r="33" spans="2:50" ht="18.95" customHeight="1" thickBot="1"/>
    <row r="34" spans="2:50" ht="27.75" customHeight="1" thickBot="1">
      <c r="B34" s="584" t="s">
        <v>12</v>
      </c>
      <c r="C34" s="585"/>
      <c r="D34" s="585"/>
      <c r="E34" s="585"/>
      <c r="F34" s="585"/>
      <c r="G34" s="585"/>
      <c r="H34" s="585"/>
      <c r="I34" s="585"/>
      <c r="J34" s="585"/>
      <c r="K34" s="586"/>
      <c r="M34" s="584" t="s">
        <v>13</v>
      </c>
      <c r="N34" s="585"/>
      <c r="O34" s="585"/>
      <c r="P34" s="585"/>
      <c r="Q34" s="585"/>
      <c r="R34" s="585"/>
      <c r="S34" s="585"/>
      <c r="T34" s="585"/>
      <c r="U34" s="585"/>
      <c r="V34" s="586"/>
      <c r="X34" s="295" t="s">
        <v>0</v>
      </c>
      <c r="Y34" s="296" t="s">
        <v>14</v>
      </c>
      <c r="Z34" s="297" t="s">
        <v>1</v>
      </c>
      <c r="AB34" s="393" t="s">
        <v>29</v>
      </c>
      <c r="AC34" s="372"/>
      <c r="AD34" s="570" t="str">
        <f>AC35</f>
        <v>黒部</v>
      </c>
      <c r="AE34" s="571"/>
      <c r="AF34" s="568" t="str">
        <f>AC36</f>
        <v>加茂JVC</v>
      </c>
      <c r="AG34" s="569"/>
      <c r="AH34" s="568" t="str">
        <f>AC37</f>
        <v>長地</v>
      </c>
      <c r="AI34" s="569"/>
      <c r="AJ34" s="568" t="str">
        <f>Z38</f>
        <v>塩田VBC</v>
      </c>
      <c r="AK34" s="569"/>
      <c r="AL34" s="568" t="str">
        <f>AC39</f>
        <v>中之口JVC</v>
      </c>
      <c r="AM34" s="569"/>
      <c r="AN34" s="574" t="str">
        <f>AC40</f>
        <v>ヴィガ</v>
      </c>
      <c r="AO34" s="575"/>
      <c r="AP34" s="568" t="str">
        <f>AC41</f>
        <v>　</v>
      </c>
      <c r="AQ34" s="569"/>
      <c r="AR34" s="394" t="s">
        <v>20</v>
      </c>
      <c r="AS34" s="340" t="s">
        <v>21</v>
      </c>
      <c r="AT34" s="340" t="s">
        <v>22</v>
      </c>
      <c r="AU34" s="340" t="s">
        <v>23</v>
      </c>
      <c r="AV34" s="340" t="s">
        <v>24</v>
      </c>
      <c r="AW34" s="346" t="s">
        <v>25</v>
      </c>
      <c r="AX34" s="346" t="s">
        <v>26</v>
      </c>
    </row>
    <row r="35" spans="2:50" ht="24.75" customHeight="1" thickTop="1" thickBot="1">
      <c r="B35" s="310" t="s">
        <v>2</v>
      </c>
      <c r="C35" s="306" t="s">
        <v>27</v>
      </c>
      <c r="D35" s="311" t="s">
        <v>3</v>
      </c>
      <c r="E35" s="312" t="s">
        <v>4</v>
      </c>
      <c r="F35" s="312"/>
      <c r="G35" s="312" t="s">
        <v>4</v>
      </c>
      <c r="H35" s="306" t="s">
        <v>27</v>
      </c>
      <c r="I35" s="375" t="s">
        <v>3</v>
      </c>
      <c r="J35" s="306" t="s">
        <v>28</v>
      </c>
      <c r="K35" s="395" t="s">
        <v>5</v>
      </c>
      <c r="M35" s="310" t="s">
        <v>2</v>
      </c>
      <c r="N35" s="306" t="s">
        <v>27</v>
      </c>
      <c r="O35" s="375" t="s">
        <v>3</v>
      </c>
      <c r="P35" s="312" t="s">
        <v>4</v>
      </c>
      <c r="Q35" s="312"/>
      <c r="R35" s="312" t="s">
        <v>4</v>
      </c>
      <c r="S35" s="306" t="s">
        <v>27</v>
      </c>
      <c r="T35" s="375" t="s">
        <v>3</v>
      </c>
      <c r="U35" s="306" t="s">
        <v>28</v>
      </c>
      <c r="V35" s="395" t="s">
        <v>5</v>
      </c>
      <c r="X35" s="608" t="str">
        <f>M30</f>
        <v>島立小学校体育館</v>
      </c>
      <c r="Y35" s="313">
        <v>1</v>
      </c>
      <c r="Z35" s="314" t="str">
        <f>対戦チーム表!E12</f>
        <v>黒部</v>
      </c>
      <c r="AB35" s="393">
        <f>Y35</f>
        <v>1</v>
      </c>
      <c r="AC35" s="372" t="str">
        <f>Z35</f>
        <v>黒部</v>
      </c>
      <c r="AD35" s="396"/>
      <c r="AE35" s="397"/>
      <c r="AF35" s="398">
        <f>AE36</f>
        <v>18</v>
      </c>
      <c r="AG35" s="399">
        <f>AD36</f>
        <v>21</v>
      </c>
      <c r="AH35" s="400">
        <f>AE37</f>
        <v>12</v>
      </c>
      <c r="AI35" s="401">
        <f>AD37</f>
        <v>21</v>
      </c>
      <c r="AJ35" s="398">
        <f>AE38</f>
        <v>11</v>
      </c>
      <c r="AK35" s="399">
        <f>AD38</f>
        <v>21</v>
      </c>
      <c r="AL35" s="400">
        <f>AE39</f>
        <v>21</v>
      </c>
      <c r="AM35" s="401">
        <f>AD39</f>
        <v>18</v>
      </c>
      <c r="AN35" s="398">
        <f>AE$40</f>
        <v>14</v>
      </c>
      <c r="AO35" s="399">
        <f>AD$40</f>
        <v>21</v>
      </c>
      <c r="AP35" s="400"/>
      <c r="AQ35" s="401"/>
      <c r="AR35" s="402">
        <f t="shared" ref="AR35:AR41" si="26">IF((AD35&lt;AE35),1,0)+IF((AF35&lt;AG35),1,0)+IF((AH35&lt;AI35),1,0)+IF((AJ35&lt;AK35),1,0)+IF((AL35&lt;AM35),1,0)+IF((AN35&lt;AO35),1,0)+IF((AP35&lt;AQ35),1,0)</f>
        <v>4</v>
      </c>
      <c r="AS35" s="403">
        <f t="shared" ref="AS35:AS41" si="27">IF((AE35&gt;AF35),1,0)+IF((AG35&gt;AH35),1,0)+IF((AI35&gt;AJ35),1,0)+IF((AK35&gt;AL35),1,0)+IF((AM35&gt;AN35),1,0)+IF((AO35&gt;AP35),1,0)+IF((AQ35&gt;AR35),1,0)</f>
        <v>4</v>
      </c>
      <c r="AT35" s="403">
        <f t="shared" ref="AT35:AU41" si="28">AD35+AF35+AH35+AJ35+AL35+AN35+AP35</f>
        <v>76</v>
      </c>
      <c r="AU35" s="403">
        <f t="shared" si="28"/>
        <v>102</v>
      </c>
      <c r="AV35" s="403">
        <f>AT35/AU35</f>
        <v>0.74509803921568629</v>
      </c>
      <c r="AW35" s="403">
        <f>AT35-AU35</f>
        <v>-26</v>
      </c>
      <c r="AX35" s="403">
        <f>_xlfn.RANK.EQ(AW35,AW35:AW41)</f>
        <v>7</v>
      </c>
    </row>
    <row r="36" spans="2:50" ht="27.75" customHeight="1" thickTop="1">
      <c r="B36" s="323">
        <v>1</v>
      </c>
      <c r="C36" s="324">
        <f>Y35</f>
        <v>1</v>
      </c>
      <c r="D36" s="340" t="str">
        <f>VLOOKUP(C36,$Y$35:$Z$41,2)</f>
        <v>黒部</v>
      </c>
      <c r="E36" s="327">
        <v>18</v>
      </c>
      <c r="F36" s="327" t="s">
        <v>6</v>
      </c>
      <c r="G36" s="327">
        <v>21</v>
      </c>
      <c r="H36" s="324">
        <v>2</v>
      </c>
      <c r="I36" s="340" t="str">
        <f>VLOOKUP(H36,$Y$35:$Z$41,2)</f>
        <v>加茂JVC</v>
      </c>
      <c r="J36" s="329">
        <v>5</v>
      </c>
      <c r="K36" s="404" t="str">
        <f>VLOOKUP(J36,$Y$35:$Z$41,2)</f>
        <v>中之口JVC</v>
      </c>
      <c r="M36" s="323">
        <v>1</v>
      </c>
      <c r="N36" s="405">
        <v>3</v>
      </c>
      <c r="O36" s="406" t="str">
        <f>VLOOKUP(N36,$Y$35:$Z$41,2)</f>
        <v>長地</v>
      </c>
      <c r="P36" s="407">
        <v>21</v>
      </c>
      <c r="Q36" s="407" t="s">
        <v>7</v>
      </c>
      <c r="R36" s="407">
        <v>10</v>
      </c>
      <c r="S36" s="405">
        <v>4</v>
      </c>
      <c r="T36" s="406" t="str">
        <f>VLOOKUP(S36,$Y$35:$Z$41,2)</f>
        <v>塩田VBC</v>
      </c>
      <c r="U36" s="408">
        <v>6</v>
      </c>
      <c r="V36" s="404" t="str">
        <f>VLOOKUP(U36,$Y$35:$Z$41,2)</f>
        <v>ヴィガ</v>
      </c>
      <c r="X36" s="609"/>
      <c r="Y36" s="313">
        <v>2</v>
      </c>
      <c r="Z36" s="314" t="str">
        <f>対戦チーム表!E13</f>
        <v>加茂JVC</v>
      </c>
      <c r="AB36" s="393">
        <f t="shared" ref="AB36:AB41" si="29">Y36</f>
        <v>2</v>
      </c>
      <c r="AC36" s="372" t="str">
        <f t="shared" ref="AC36:AC41" si="30">Z36</f>
        <v>加茂JVC</v>
      </c>
      <c r="AD36" s="336">
        <f>G36</f>
        <v>21</v>
      </c>
      <c r="AE36" s="337">
        <f>E36</f>
        <v>18</v>
      </c>
      <c r="AF36" s="396"/>
      <c r="AG36" s="397"/>
      <c r="AH36" s="400">
        <f>AG37</f>
        <v>13</v>
      </c>
      <c r="AI36" s="401">
        <f>AF37</f>
        <v>21</v>
      </c>
      <c r="AJ36" s="398">
        <f>AG38</f>
        <v>16</v>
      </c>
      <c r="AK36" s="399">
        <f>AF38</f>
        <v>21</v>
      </c>
      <c r="AL36" s="400">
        <f>AG39</f>
        <v>21</v>
      </c>
      <c r="AM36" s="401">
        <f>AF39</f>
        <v>14</v>
      </c>
      <c r="AN36" s="398">
        <f>AG$40</f>
        <v>21</v>
      </c>
      <c r="AO36" s="399">
        <f>AF$40</f>
        <v>15</v>
      </c>
      <c r="AP36" s="400"/>
      <c r="AQ36" s="401"/>
      <c r="AR36" s="402">
        <f t="shared" si="26"/>
        <v>2</v>
      </c>
      <c r="AS36" s="403">
        <f t="shared" si="27"/>
        <v>3</v>
      </c>
      <c r="AT36" s="403">
        <f t="shared" si="28"/>
        <v>92</v>
      </c>
      <c r="AU36" s="403">
        <f t="shared" si="28"/>
        <v>89</v>
      </c>
      <c r="AV36" s="403">
        <f t="shared" ref="AV36:AV41" si="31">AT36/AU36</f>
        <v>1.0337078651685394</v>
      </c>
      <c r="AW36" s="403">
        <f t="shared" ref="AW36:AW41" si="32">AT36-AU36</f>
        <v>3</v>
      </c>
      <c r="AX36" s="403">
        <f t="shared" ref="AX36" si="33">_xlfn.RANK.EQ(AW36,AW36:AW42)</f>
        <v>3</v>
      </c>
    </row>
    <row r="37" spans="2:50" ht="27.75" customHeight="1">
      <c r="B37" s="338">
        <v>2</v>
      </c>
      <c r="C37" s="339">
        <f>Y39</f>
        <v>5</v>
      </c>
      <c r="D37" s="340" t="str">
        <f t="shared" ref="D37:D42" si="34">VLOOKUP(C37,$Y$35:$Z$41,2)</f>
        <v>中之口JVC</v>
      </c>
      <c r="E37" s="342">
        <v>16</v>
      </c>
      <c r="F37" s="342" t="s">
        <v>6</v>
      </c>
      <c r="G37" s="342">
        <v>21</v>
      </c>
      <c r="H37" s="339">
        <v>6</v>
      </c>
      <c r="I37" s="340" t="str">
        <f t="shared" ref="I37:I42" si="35">VLOOKUP(H37,$Y$35:$Z$41,2)</f>
        <v>ヴィガ</v>
      </c>
      <c r="J37" s="344">
        <v>1</v>
      </c>
      <c r="K37" s="345" t="str">
        <f t="shared" ref="K37:K42" si="36">VLOOKUP(J37,$Y$35:$Z$41,2)</f>
        <v>黒部</v>
      </c>
      <c r="M37" s="351">
        <v>2</v>
      </c>
      <c r="N37" s="339">
        <v>2</v>
      </c>
      <c r="O37" s="303" t="str">
        <f t="shared" ref="O37:O42" si="37">VLOOKUP(N37,$Y$35:$Z$41,2)</f>
        <v>加茂JVC</v>
      </c>
      <c r="P37" s="342">
        <v>13</v>
      </c>
      <c r="Q37" s="342" t="s">
        <v>6</v>
      </c>
      <c r="R37" s="342">
        <v>21</v>
      </c>
      <c r="S37" s="339">
        <v>3</v>
      </c>
      <c r="T37" s="303" t="str">
        <f t="shared" ref="T37:T42" si="38">VLOOKUP(S37,$Y$35:$Z$41,2)</f>
        <v>長地</v>
      </c>
      <c r="U37" s="339">
        <v>4</v>
      </c>
      <c r="V37" s="345" t="str">
        <f t="shared" ref="V37:V42" si="39">VLOOKUP(U37,$Y$35:$Z$41,2)</f>
        <v>塩田VBC</v>
      </c>
      <c r="X37" s="609"/>
      <c r="Y37" s="313">
        <v>3</v>
      </c>
      <c r="Z37" s="314" t="str">
        <f>対戦チーム表!E14</f>
        <v>長地</v>
      </c>
      <c r="AB37" s="393">
        <f t="shared" si="29"/>
        <v>3</v>
      </c>
      <c r="AC37" s="372" t="str">
        <f t="shared" si="30"/>
        <v>長地</v>
      </c>
      <c r="AD37" s="336">
        <f>G39</f>
        <v>21</v>
      </c>
      <c r="AE37" s="337">
        <f>E39</f>
        <v>12</v>
      </c>
      <c r="AF37" s="336">
        <f>R37</f>
        <v>21</v>
      </c>
      <c r="AG37" s="337">
        <f>P37</f>
        <v>13</v>
      </c>
      <c r="AH37" s="409"/>
      <c r="AI37" s="410"/>
      <c r="AJ37" s="398">
        <f>AI38</f>
        <v>21</v>
      </c>
      <c r="AK37" s="399">
        <f>AH38</f>
        <v>10</v>
      </c>
      <c r="AL37" s="400">
        <f>AI39</f>
        <v>21</v>
      </c>
      <c r="AM37" s="401">
        <f>AH39</f>
        <v>12</v>
      </c>
      <c r="AN37" s="398">
        <f>AEI40</f>
        <v>0</v>
      </c>
      <c r="AO37" s="399">
        <f>AH$40</f>
        <v>0</v>
      </c>
      <c r="AP37" s="400"/>
      <c r="AQ37" s="401"/>
      <c r="AR37" s="402">
        <f t="shared" si="26"/>
        <v>0</v>
      </c>
      <c r="AS37" s="403">
        <f t="shared" si="27"/>
        <v>2</v>
      </c>
      <c r="AT37" s="403">
        <f t="shared" si="28"/>
        <v>84</v>
      </c>
      <c r="AU37" s="403">
        <f t="shared" si="28"/>
        <v>47</v>
      </c>
      <c r="AV37" s="403">
        <f t="shared" si="31"/>
        <v>1.7872340425531914</v>
      </c>
      <c r="AW37" s="403">
        <f t="shared" si="32"/>
        <v>37</v>
      </c>
      <c r="AX37" s="403">
        <f>_xlfn.RANK.EQ(AW37,AW37:AW46)</f>
        <v>1</v>
      </c>
    </row>
    <row r="38" spans="2:50" ht="27.75" customHeight="1">
      <c r="B38" s="338">
        <v>3</v>
      </c>
      <c r="C38" s="354">
        <v>4</v>
      </c>
      <c r="D38" s="340" t="str">
        <f t="shared" si="34"/>
        <v>塩田VBC</v>
      </c>
      <c r="E38" s="342">
        <v>19</v>
      </c>
      <c r="F38" s="342" t="s">
        <v>6</v>
      </c>
      <c r="G38" s="342">
        <v>21</v>
      </c>
      <c r="H38" s="354">
        <v>5</v>
      </c>
      <c r="I38" s="340" t="str">
        <f t="shared" si="35"/>
        <v>中之口JVC</v>
      </c>
      <c r="J38" s="344">
        <v>2</v>
      </c>
      <c r="K38" s="345" t="str">
        <f t="shared" si="36"/>
        <v>加茂JVC</v>
      </c>
      <c r="M38" s="351">
        <v>3</v>
      </c>
      <c r="N38" s="339">
        <v>6</v>
      </c>
      <c r="O38" s="304" t="str">
        <f t="shared" si="37"/>
        <v>ヴィガ</v>
      </c>
      <c r="P38" s="342">
        <v>21</v>
      </c>
      <c r="Q38" s="342" t="s">
        <v>6</v>
      </c>
      <c r="R38" s="342">
        <v>17</v>
      </c>
      <c r="S38" s="339">
        <v>1</v>
      </c>
      <c r="T38" s="303" t="str">
        <f t="shared" si="38"/>
        <v>黒部</v>
      </c>
      <c r="U38" s="339">
        <v>3</v>
      </c>
      <c r="V38" s="345" t="str">
        <f t="shared" si="39"/>
        <v>長地</v>
      </c>
      <c r="X38" s="609"/>
      <c r="Y38" s="313">
        <v>4</v>
      </c>
      <c r="Z38" s="314" t="str">
        <f>対戦チーム表!E15</f>
        <v>塩田VBC</v>
      </c>
      <c r="AB38" s="393">
        <f t="shared" si="29"/>
        <v>4</v>
      </c>
      <c r="AC38" s="372" t="str">
        <f t="shared" si="30"/>
        <v>塩田VBC</v>
      </c>
      <c r="AD38" s="336">
        <f>E42</f>
        <v>21</v>
      </c>
      <c r="AE38" s="337">
        <f>G42</f>
        <v>11</v>
      </c>
      <c r="AF38" s="336">
        <f>R39</f>
        <v>21</v>
      </c>
      <c r="AG38" s="337">
        <f>P39</f>
        <v>16</v>
      </c>
      <c r="AH38" s="355">
        <f>R36</f>
        <v>10</v>
      </c>
      <c r="AI38" s="356">
        <f>P36</f>
        <v>21</v>
      </c>
      <c r="AJ38" s="396"/>
      <c r="AK38" s="397"/>
      <c r="AL38" s="400">
        <f>AK39</f>
        <v>19</v>
      </c>
      <c r="AM38" s="401">
        <f>AJ39</f>
        <v>21</v>
      </c>
      <c r="AN38" s="398">
        <f>AK40</f>
        <v>12</v>
      </c>
      <c r="AO38" s="399">
        <f>AJ$40</f>
        <v>21</v>
      </c>
      <c r="AP38" s="400"/>
      <c r="AQ38" s="401"/>
      <c r="AR38" s="402">
        <f t="shared" si="26"/>
        <v>3</v>
      </c>
      <c r="AS38" s="403">
        <f t="shared" si="27"/>
        <v>4</v>
      </c>
      <c r="AT38" s="403">
        <f t="shared" si="28"/>
        <v>83</v>
      </c>
      <c r="AU38" s="403">
        <f t="shared" si="28"/>
        <v>90</v>
      </c>
      <c r="AV38" s="403">
        <f t="shared" si="31"/>
        <v>0.92222222222222228</v>
      </c>
      <c r="AW38" s="403">
        <f t="shared" si="32"/>
        <v>-7</v>
      </c>
      <c r="AX38" s="403">
        <f>_xlfn.RANK.EQ(AW38,AW38:AW47)</f>
        <v>3</v>
      </c>
    </row>
    <row r="39" spans="2:50" ht="27.75" customHeight="1">
      <c r="B39" s="338">
        <v>4</v>
      </c>
      <c r="C39" s="339">
        <v>1</v>
      </c>
      <c r="D39" s="340" t="str">
        <f t="shared" si="34"/>
        <v>黒部</v>
      </c>
      <c r="E39" s="342">
        <v>12</v>
      </c>
      <c r="F39" s="342" t="s">
        <v>7</v>
      </c>
      <c r="G39" s="342">
        <v>21</v>
      </c>
      <c r="H39" s="339">
        <v>3</v>
      </c>
      <c r="I39" s="340" t="str">
        <f t="shared" si="35"/>
        <v>長地</v>
      </c>
      <c r="J39" s="344">
        <v>5</v>
      </c>
      <c r="K39" s="345" t="str">
        <f t="shared" si="36"/>
        <v>中之口JVC</v>
      </c>
      <c r="M39" s="351">
        <v>4</v>
      </c>
      <c r="N39" s="354">
        <v>2</v>
      </c>
      <c r="O39" s="304" t="str">
        <f t="shared" si="37"/>
        <v>加茂JVC</v>
      </c>
      <c r="P39" s="342">
        <v>16</v>
      </c>
      <c r="Q39" s="342" t="s">
        <v>6</v>
      </c>
      <c r="R39" s="342">
        <v>21</v>
      </c>
      <c r="S39" s="354">
        <v>4</v>
      </c>
      <c r="T39" s="303" t="str">
        <f t="shared" si="38"/>
        <v>塩田VBC</v>
      </c>
      <c r="U39" s="339">
        <v>6</v>
      </c>
      <c r="V39" s="345" t="str">
        <f t="shared" si="39"/>
        <v>ヴィガ</v>
      </c>
      <c r="X39" s="609"/>
      <c r="Y39" s="313">
        <v>5</v>
      </c>
      <c r="Z39" s="314" t="str">
        <f>対戦チーム表!E16</f>
        <v>中之口JVC</v>
      </c>
      <c r="AB39" s="393">
        <f t="shared" si="29"/>
        <v>5</v>
      </c>
      <c r="AC39" s="372" t="str">
        <f t="shared" si="30"/>
        <v>中之口JVC</v>
      </c>
      <c r="AD39" s="336">
        <f>E40</f>
        <v>18</v>
      </c>
      <c r="AE39" s="337">
        <f>G40</f>
        <v>21</v>
      </c>
      <c r="AF39" s="348">
        <f>P42</f>
        <v>14</v>
      </c>
      <c r="AG39" s="337">
        <f>R42</f>
        <v>21</v>
      </c>
      <c r="AH39" s="355">
        <f>G41</f>
        <v>12</v>
      </c>
      <c r="AI39" s="356">
        <f>E41</f>
        <v>21</v>
      </c>
      <c r="AJ39" s="336">
        <f>G38</f>
        <v>21</v>
      </c>
      <c r="AK39" s="337">
        <f>E38</f>
        <v>19</v>
      </c>
      <c r="AL39" s="409"/>
      <c r="AM39" s="410"/>
      <c r="AN39" s="398">
        <f>AM$40</f>
        <v>16</v>
      </c>
      <c r="AO39" s="399">
        <f>AL40</f>
        <v>21</v>
      </c>
      <c r="AP39" s="400"/>
      <c r="AQ39" s="401"/>
      <c r="AR39" s="402">
        <f t="shared" si="26"/>
        <v>4</v>
      </c>
      <c r="AS39" s="403">
        <f t="shared" si="27"/>
        <v>4</v>
      </c>
      <c r="AT39" s="403">
        <f t="shared" si="28"/>
        <v>81</v>
      </c>
      <c r="AU39" s="403">
        <f t="shared" si="28"/>
        <v>103</v>
      </c>
      <c r="AV39" s="403">
        <f t="shared" si="31"/>
        <v>0.78640776699029125</v>
      </c>
      <c r="AW39" s="403">
        <f t="shared" si="32"/>
        <v>-22</v>
      </c>
      <c r="AX39" s="403">
        <f>_xlfn.RANK.EQ(AW39,AW39:AW48)</f>
        <v>4</v>
      </c>
    </row>
    <row r="40" spans="2:50" ht="27.75" customHeight="1">
      <c r="B40" s="338">
        <v>5</v>
      </c>
      <c r="C40" s="339">
        <v>5</v>
      </c>
      <c r="D40" s="340" t="str">
        <f t="shared" si="34"/>
        <v>中之口JVC</v>
      </c>
      <c r="E40" s="342">
        <v>18</v>
      </c>
      <c r="F40" s="342" t="s">
        <v>6</v>
      </c>
      <c r="G40" s="342">
        <v>21</v>
      </c>
      <c r="H40" s="339">
        <v>1</v>
      </c>
      <c r="I40" s="340" t="str">
        <f t="shared" si="35"/>
        <v>黒部</v>
      </c>
      <c r="J40" s="344">
        <v>3</v>
      </c>
      <c r="K40" s="345" t="str">
        <f t="shared" si="36"/>
        <v>長地</v>
      </c>
      <c r="M40" s="351">
        <v>5</v>
      </c>
      <c r="N40" s="339">
        <v>6</v>
      </c>
      <c r="O40" s="304" t="str">
        <f t="shared" si="37"/>
        <v>ヴィガ</v>
      </c>
      <c r="P40" s="342">
        <v>15</v>
      </c>
      <c r="Q40" s="342" t="s">
        <v>6</v>
      </c>
      <c r="R40" s="342">
        <v>21</v>
      </c>
      <c r="S40" s="339">
        <v>2</v>
      </c>
      <c r="T40" s="303" t="str">
        <f t="shared" si="38"/>
        <v>加茂JVC</v>
      </c>
      <c r="U40" s="339">
        <v>4</v>
      </c>
      <c r="V40" s="345" t="str">
        <f t="shared" si="39"/>
        <v>塩田VBC</v>
      </c>
      <c r="X40" s="609"/>
      <c r="Y40" s="313">
        <v>6</v>
      </c>
      <c r="Z40" s="314" t="str">
        <f>対戦チーム表!E17</f>
        <v>ヴィガ</v>
      </c>
      <c r="AB40" s="393">
        <f t="shared" si="29"/>
        <v>6</v>
      </c>
      <c r="AC40" s="372" t="str">
        <f t="shared" si="30"/>
        <v>ヴィガ</v>
      </c>
      <c r="AD40" s="336">
        <v>21</v>
      </c>
      <c r="AE40" s="337">
        <v>14</v>
      </c>
      <c r="AF40" s="336">
        <v>15</v>
      </c>
      <c r="AG40" s="337">
        <v>21</v>
      </c>
      <c r="AH40" s="411"/>
      <c r="AI40" s="412"/>
      <c r="AJ40" s="336">
        <v>21</v>
      </c>
      <c r="AK40" s="337">
        <v>12</v>
      </c>
      <c r="AL40" s="355">
        <v>21</v>
      </c>
      <c r="AM40" s="356">
        <v>16</v>
      </c>
      <c r="AN40" s="396"/>
      <c r="AO40" s="397"/>
      <c r="AP40" s="400"/>
      <c r="AQ40" s="401"/>
      <c r="AR40" s="402">
        <f t="shared" si="26"/>
        <v>1</v>
      </c>
      <c r="AS40" s="403">
        <f t="shared" si="27"/>
        <v>2</v>
      </c>
      <c r="AT40" s="403">
        <f t="shared" si="28"/>
        <v>78</v>
      </c>
      <c r="AU40" s="403">
        <f t="shared" si="28"/>
        <v>63</v>
      </c>
      <c r="AV40" s="403">
        <f t="shared" si="31"/>
        <v>1.2380952380952381</v>
      </c>
      <c r="AW40" s="403">
        <f t="shared" si="32"/>
        <v>15</v>
      </c>
      <c r="AX40" s="403">
        <f>_xlfn.RANK.EQ(AW40,AW40:AW49)</f>
        <v>2</v>
      </c>
    </row>
    <row r="41" spans="2:50" ht="27.75" customHeight="1" thickBot="1">
      <c r="B41" s="338">
        <v>6</v>
      </c>
      <c r="C41" s="339">
        <v>3</v>
      </c>
      <c r="D41" s="340" t="str">
        <f t="shared" si="34"/>
        <v>長地</v>
      </c>
      <c r="E41" s="342">
        <v>21</v>
      </c>
      <c r="F41" s="342" t="s">
        <v>6</v>
      </c>
      <c r="G41" s="342">
        <v>12</v>
      </c>
      <c r="H41" s="339">
        <v>5</v>
      </c>
      <c r="I41" s="340" t="str">
        <f t="shared" si="35"/>
        <v>中之口JVC</v>
      </c>
      <c r="J41" s="344">
        <v>1</v>
      </c>
      <c r="K41" s="345" t="str">
        <f t="shared" si="36"/>
        <v>黒部</v>
      </c>
      <c r="M41" s="351">
        <v>6</v>
      </c>
      <c r="N41" s="339">
        <v>4</v>
      </c>
      <c r="O41" s="340" t="str">
        <f t="shared" si="37"/>
        <v>塩田VBC</v>
      </c>
      <c r="P41" s="342">
        <v>12</v>
      </c>
      <c r="Q41" s="342" t="s">
        <v>6</v>
      </c>
      <c r="R41" s="342">
        <v>21</v>
      </c>
      <c r="S41" s="339">
        <v>6</v>
      </c>
      <c r="T41" s="340" t="str">
        <f t="shared" si="38"/>
        <v>ヴィガ</v>
      </c>
      <c r="U41" s="339">
        <v>2</v>
      </c>
      <c r="V41" s="345" t="str">
        <f t="shared" si="39"/>
        <v>加茂JVC</v>
      </c>
      <c r="X41" s="610"/>
      <c r="Y41" s="357">
        <v>7</v>
      </c>
      <c r="Z41" s="314" t="str">
        <f>対戦チーム表!E18</f>
        <v>　</v>
      </c>
      <c r="AB41" s="393">
        <f t="shared" si="29"/>
        <v>7</v>
      </c>
      <c r="AC41" s="372" t="str">
        <f t="shared" si="30"/>
        <v>　</v>
      </c>
      <c r="AD41" s="413"/>
      <c r="AE41" s="414"/>
      <c r="AF41" s="413"/>
      <c r="AG41" s="414"/>
      <c r="AH41" s="400"/>
      <c r="AI41" s="401"/>
      <c r="AJ41" s="413"/>
      <c r="AK41" s="414"/>
      <c r="AL41" s="411"/>
      <c r="AM41" s="412"/>
      <c r="AN41" s="402"/>
      <c r="AO41" s="399"/>
      <c r="AP41" s="409"/>
      <c r="AQ41" s="410"/>
      <c r="AR41" s="402">
        <f t="shared" si="26"/>
        <v>0</v>
      </c>
      <c r="AS41" s="403">
        <f t="shared" si="27"/>
        <v>0</v>
      </c>
      <c r="AT41" s="403">
        <f t="shared" si="28"/>
        <v>0</v>
      </c>
      <c r="AU41" s="403">
        <f t="shared" si="28"/>
        <v>0</v>
      </c>
      <c r="AV41" s="403" t="e">
        <f t="shared" si="31"/>
        <v>#DIV/0!</v>
      </c>
      <c r="AW41" s="403">
        <f t="shared" si="32"/>
        <v>0</v>
      </c>
      <c r="AX41" s="403">
        <f>_xlfn.RANK.EQ(AW41,AW41:AW50)</f>
        <v>3</v>
      </c>
    </row>
    <row r="42" spans="2:50" ht="27.75" customHeight="1" thickBot="1">
      <c r="B42" s="359">
        <v>7</v>
      </c>
      <c r="C42" s="360">
        <f>Y38</f>
        <v>4</v>
      </c>
      <c r="D42" s="361" t="str">
        <f t="shared" si="34"/>
        <v>塩田VBC</v>
      </c>
      <c r="E42" s="363">
        <v>21</v>
      </c>
      <c r="F42" s="363" t="s">
        <v>6</v>
      </c>
      <c r="G42" s="363">
        <v>11</v>
      </c>
      <c r="H42" s="339">
        <v>5</v>
      </c>
      <c r="I42" s="361" t="str">
        <f t="shared" si="35"/>
        <v>中之口JVC</v>
      </c>
      <c r="J42" s="415">
        <v>3</v>
      </c>
      <c r="K42" s="367" t="str">
        <f t="shared" si="36"/>
        <v>長地</v>
      </c>
      <c r="M42" s="389">
        <v>7</v>
      </c>
      <c r="N42" s="360">
        <v>5</v>
      </c>
      <c r="O42" s="416" t="str">
        <f t="shared" si="37"/>
        <v>中之口JVC</v>
      </c>
      <c r="P42" s="387">
        <v>14</v>
      </c>
      <c r="Q42" s="387" t="s">
        <v>6</v>
      </c>
      <c r="R42" s="387">
        <v>21</v>
      </c>
      <c r="S42" s="360">
        <v>2</v>
      </c>
      <c r="T42" s="416" t="str">
        <f t="shared" si="38"/>
        <v>加茂JVC</v>
      </c>
      <c r="U42" s="360">
        <v>6</v>
      </c>
      <c r="V42" s="367" t="str">
        <f t="shared" si="39"/>
        <v>ヴィガ</v>
      </c>
      <c r="X42" s="292"/>
      <c r="Y42" s="292"/>
      <c r="Z42" s="292"/>
    </row>
    <row r="43" spans="2:50" ht="27.75" customHeight="1">
      <c r="B43" s="369"/>
      <c r="C43" s="417"/>
      <c r="D43" s="370"/>
      <c r="E43" s="369"/>
      <c r="F43" s="369"/>
      <c r="G43" s="369"/>
      <c r="H43" s="370"/>
      <c r="I43" s="370"/>
      <c r="J43" s="369"/>
      <c r="K43" s="370"/>
      <c r="L43" s="371"/>
      <c r="M43" s="369"/>
      <c r="N43" s="370"/>
      <c r="O43" s="418"/>
      <c r="P43" s="369"/>
      <c r="Q43" s="369"/>
      <c r="R43" s="369"/>
      <c r="S43" s="370"/>
      <c r="T43" s="370"/>
      <c r="U43" s="370"/>
      <c r="V43" s="370"/>
      <c r="X43" s="292"/>
      <c r="Y43" s="292"/>
      <c r="Z43" s="292"/>
    </row>
    <row r="44" spans="2:50" ht="15.75" customHeight="1">
      <c r="B44" s="290"/>
      <c r="C44" s="290"/>
      <c r="D44" s="291"/>
      <c r="E44" s="290"/>
      <c r="F44" s="290"/>
      <c r="G44" s="290"/>
      <c r="H44" s="290"/>
      <c r="I44" s="291"/>
      <c r="J44" s="290"/>
      <c r="K44" s="291"/>
      <c r="M44" s="290"/>
      <c r="N44" s="290"/>
      <c r="O44" s="291"/>
      <c r="P44" s="290"/>
      <c r="Q44" s="290"/>
      <c r="R44" s="290"/>
      <c r="S44" s="290"/>
      <c r="T44" s="291"/>
      <c r="U44" s="290"/>
      <c r="V44" s="291"/>
      <c r="X44" s="292"/>
      <c r="Y44" s="292"/>
      <c r="Z44" s="292"/>
    </row>
    <row r="45" spans="2:50">
      <c r="B45" s="582" t="s">
        <v>18</v>
      </c>
      <c r="C45" s="582"/>
      <c r="D45" s="583"/>
      <c r="E45" s="583"/>
      <c r="F45" s="290"/>
      <c r="G45" s="290"/>
      <c r="H45" s="290"/>
      <c r="I45" s="291"/>
      <c r="J45" s="290"/>
      <c r="K45" s="291"/>
      <c r="M45" s="290"/>
      <c r="N45" s="290"/>
      <c r="O45" s="291"/>
      <c r="P45" s="290"/>
      <c r="Q45" s="290"/>
      <c r="R45" s="290"/>
      <c r="S45" s="290"/>
      <c r="T45" s="291"/>
      <c r="U45" s="290"/>
      <c r="V45" s="291"/>
      <c r="X45" s="293" t="s">
        <v>11</v>
      </c>
      <c r="Y45" s="292"/>
      <c r="Z45" s="292"/>
    </row>
    <row r="46" spans="2:50" ht="18.95" customHeight="1" thickBot="1"/>
    <row r="47" spans="2:50" ht="24.75" customHeight="1" thickBot="1">
      <c r="B47" s="584" t="s">
        <v>12</v>
      </c>
      <c r="C47" s="585"/>
      <c r="D47" s="585"/>
      <c r="E47" s="585"/>
      <c r="F47" s="585"/>
      <c r="G47" s="585"/>
      <c r="H47" s="585"/>
      <c r="I47" s="585"/>
      <c r="J47" s="585"/>
      <c r="K47" s="586"/>
      <c r="M47" s="584" t="s">
        <v>13</v>
      </c>
      <c r="N47" s="585"/>
      <c r="O47" s="585"/>
      <c r="P47" s="585"/>
      <c r="Q47" s="585"/>
      <c r="R47" s="585"/>
      <c r="S47" s="585"/>
      <c r="T47" s="585"/>
      <c r="U47" s="585"/>
      <c r="V47" s="586"/>
      <c r="X47" s="295" t="s">
        <v>0</v>
      </c>
      <c r="Y47" s="296" t="s">
        <v>14</v>
      </c>
      <c r="Z47" s="297" t="s">
        <v>1</v>
      </c>
      <c r="AB47" s="393" t="s">
        <v>29</v>
      </c>
      <c r="AC47" s="419"/>
      <c r="AD47" s="373"/>
      <c r="AE47" s="374" t="str">
        <f>AC48</f>
        <v>こだまジュニアクラブ</v>
      </c>
      <c r="AF47" s="373"/>
      <c r="AG47" s="420" t="str">
        <f>AC49</f>
        <v>湖南</v>
      </c>
      <c r="AH47" s="373"/>
      <c r="AI47" s="374" t="str">
        <f>AC50</f>
        <v>塚田ＪＳＣ</v>
      </c>
      <c r="AJ47" s="578" t="str">
        <f>Z51</f>
        <v>安曇野松川</v>
      </c>
      <c r="AK47" s="579" t="str">
        <f>AC51</f>
        <v>安曇野松川</v>
      </c>
      <c r="AL47" s="373"/>
      <c r="AM47" s="374" t="str">
        <f>AC52</f>
        <v>塩田VBC</v>
      </c>
      <c r="AN47" s="570" t="str">
        <f>AC53</f>
        <v>黒部</v>
      </c>
      <c r="AO47" s="571"/>
      <c r="AP47" s="373"/>
      <c r="AQ47" s="374" t="str">
        <f>AC54</f>
        <v>ヴィガ</v>
      </c>
      <c r="AR47" s="394" t="s">
        <v>20</v>
      </c>
      <c r="AS47" s="340" t="s">
        <v>21</v>
      </c>
      <c r="AT47" s="340" t="s">
        <v>22</v>
      </c>
      <c r="AU47" s="340" t="s">
        <v>23</v>
      </c>
      <c r="AV47" s="340" t="s">
        <v>24</v>
      </c>
      <c r="AW47" s="346" t="s">
        <v>25</v>
      </c>
      <c r="AX47" s="346" t="s">
        <v>26</v>
      </c>
    </row>
    <row r="48" spans="2:50" ht="24.75" customHeight="1" thickTop="1" thickBot="1">
      <c r="B48" s="310" t="s">
        <v>2</v>
      </c>
      <c r="C48" s="306" t="s">
        <v>27</v>
      </c>
      <c r="D48" s="375" t="s">
        <v>3</v>
      </c>
      <c r="E48" s="312" t="s">
        <v>4</v>
      </c>
      <c r="F48" s="312"/>
      <c r="G48" s="312" t="s">
        <v>4</v>
      </c>
      <c r="H48" s="306" t="s">
        <v>27</v>
      </c>
      <c r="I48" s="375" t="s">
        <v>3</v>
      </c>
      <c r="J48" s="306" t="s">
        <v>28</v>
      </c>
      <c r="K48" s="395" t="s">
        <v>5</v>
      </c>
      <c r="M48" s="310" t="s">
        <v>2</v>
      </c>
      <c r="N48" s="306" t="s">
        <v>27</v>
      </c>
      <c r="O48" s="311" t="s">
        <v>3</v>
      </c>
      <c r="P48" s="312" t="s">
        <v>4</v>
      </c>
      <c r="Q48" s="312"/>
      <c r="R48" s="312" t="s">
        <v>4</v>
      </c>
      <c r="S48" s="306" t="s">
        <v>27</v>
      </c>
      <c r="T48" s="375" t="s">
        <v>3</v>
      </c>
      <c r="U48" s="306" t="s">
        <v>28</v>
      </c>
      <c r="V48" s="395" t="s">
        <v>5</v>
      </c>
      <c r="X48" s="608" t="str">
        <f>X35</f>
        <v>島立小学校体育館</v>
      </c>
      <c r="Y48" s="313">
        <v>1</v>
      </c>
      <c r="Z48" s="421" t="str">
        <f>対戦チーム表!K12</f>
        <v>こだまジュニアクラブ</v>
      </c>
      <c r="AB48" s="393">
        <f>Y48</f>
        <v>1</v>
      </c>
      <c r="AC48" s="372" t="str">
        <f>Z48</f>
        <v>こだまジュニアクラブ</v>
      </c>
      <c r="AD48" s="396"/>
      <c r="AE48" s="397"/>
      <c r="AF48" s="398">
        <f>AE49</f>
        <v>21</v>
      </c>
      <c r="AG48" s="399">
        <f>AD49</f>
        <v>11</v>
      </c>
      <c r="AH48" s="400">
        <f>AE50</f>
        <v>21</v>
      </c>
      <c r="AI48" s="401">
        <f>AD50</f>
        <v>14</v>
      </c>
      <c r="AJ48" s="398">
        <f>AE51</f>
        <v>0</v>
      </c>
      <c r="AK48" s="399">
        <f>AD51</f>
        <v>0</v>
      </c>
      <c r="AL48" s="400">
        <f>AE52</f>
        <v>0</v>
      </c>
      <c r="AM48" s="401">
        <f>AD52</f>
        <v>0</v>
      </c>
      <c r="AN48" s="398">
        <f>AE53</f>
        <v>21</v>
      </c>
      <c r="AO48" s="399">
        <f>AD53</f>
        <v>12</v>
      </c>
      <c r="AP48" s="400">
        <f>AE54</f>
        <v>21</v>
      </c>
      <c r="AQ48" s="401">
        <f>AF54</f>
        <v>0</v>
      </c>
      <c r="AR48" s="402">
        <f>IF((AD48&lt;AE48),1,0)+IF((AF48&lt;AG48),1,0)+IF((AH48&lt;AI48),1,0)+IF((AJ48&lt;AK48),1,0)+IF((AL48&lt;AM48),1,0)+IF((AN48&lt;AO48),1,0)+IF((AP48&lt;AQ48),1,0)</f>
        <v>0</v>
      </c>
      <c r="AS48" s="403">
        <f t="shared" ref="AS48:AS54" si="40">IF((AE48&gt;AF48),1,0)+IF((AG48&gt;AH48),1,0)+IF((AI48&gt;AJ48),1,0)+IF((AK48&gt;AL48),1,0)+IF((AM48&gt;AN48),1,0)+IF((AO48&gt;AP48),1,0)+IF((AQ48&gt;AR48),1,0)</f>
        <v>1</v>
      </c>
      <c r="AT48" s="403">
        <f t="shared" ref="AT48:AU54" si="41">AD48+AF48+AH48+AJ48+AL48+AN48+AP48</f>
        <v>84</v>
      </c>
      <c r="AU48" s="403">
        <f t="shared" si="41"/>
        <v>37</v>
      </c>
      <c r="AV48" s="403">
        <f>AT48/AU48</f>
        <v>2.2702702702702702</v>
      </c>
      <c r="AW48" s="403">
        <f>AT48-AU48</f>
        <v>47</v>
      </c>
      <c r="AX48" s="403">
        <f>_xlfn.RANK.EQ(AW48,AW48:AW54)</f>
        <v>1</v>
      </c>
    </row>
    <row r="49" spans="2:50" ht="27.75" customHeight="1" thickTop="1">
      <c r="B49" s="323">
        <v>1</v>
      </c>
      <c r="C49" s="408">
        <v>1</v>
      </c>
      <c r="D49" s="422" t="str">
        <f>VLOOKUP(C49,$Y$48:$Z$55,2)</f>
        <v>こだまジュニアクラブ</v>
      </c>
      <c r="E49" s="423">
        <v>21</v>
      </c>
      <c r="F49" s="423" t="s">
        <v>6</v>
      </c>
      <c r="G49" s="423">
        <v>11</v>
      </c>
      <c r="H49" s="424">
        <v>2</v>
      </c>
      <c r="I49" s="422" t="str">
        <f>VLOOKUP(H49,$Y$48:$Z$55,2)</f>
        <v>湖南</v>
      </c>
      <c r="J49" s="425">
        <v>5</v>
      </c>
      <c r="K49" s="404" t="str">
        <f>VLOOKUP(J49,$Y$48:$Z$55,2)</f>
        <v>塩田VBC</v>
      </c>
      <c r="M49" s="323">
        <v>1</v>
      </c>
      <c r="N49" s="405">
        <f>Y50</f>
        <v>3</v>
      </c>
      <c r="O49" s="380" t="str">
        <f>VLOOKUP(N49,$Y$48:$Z$55,2)</f>
        <v>塚田ＪＳＣ</v>
      </c>
      <c r="P49" s="290">
        <v>18</v>
      </c>
      <c r="Q49" s="426" t="s">
        <v>7</v>
      </c>
      <c r="R49" s="426">
        <v>21</v>
      </c>
      <c r="S49" s="405">
        <f>Y51</f>
        <v>4</v>
      </c>
      <c r="T49" s="330" t="str">
        <f>VLOOKUP(S49,$Y$48:$Z$55,2)</f>
        <v>安曇野松川</v>
      </c>
      <c r="U49" s="324">
        <v>6</v>
      </c>
      <c r="V49" s="330" t="str">
        <f>VLOOKUP(U49,$Y$48:$Z$55,2)</f>
        <v>黒部</v>
      </c>
      <c r="X49" s="609"/>
      <c r="Y49" s="313">
        <v>2</v>
      </c>
      <c r="Z49" s="421" t="str">
        <f>対戦チーム表!K13</f>
        <v>湖南</v>
      </c>
      <c r="AB49" s="393">
        <f t="shared" ref="AB49:AB54" si="42">Y49</f>
        <v>2</v>
      </c>
      <c r="AC49" s="372" t="str">
        <f t="shared" ref="AC49:AC54" si="43">Z49</f>
        <v>湖南</v>
      </c>
      <c r="AD49" s="336">
        <f>G49</f>
        <v>11</v>
      </c>
      <c r="AE49" s="337">
        <f>E49</f>
        <v>21</v>
      </c>
      <c r="AF49" s="396"/>
      <c r="AG49" s="397"/>
      <c r="AH49" s="400">
        <f>AG50</f>
        <v>21</v>
      </c>
      <c r="AI49" s="401">
        <f>AF50</f>
        <v>17</v>
      </c>
      <c r="AJ49" s="398">
        <f>AG51</f>
        <v>21</v>
      </c>
      <c r="AK49" s="399">
        <f>AF51</f>
        <v>14</v>
      </c>
      <c r="AL49" s="400">
        <f>AG52</f>
        <v>0</v>
      </c>
      <c r="AM49" s="401">
        <f>AF52</f>
        <v>0</v>
      </c>
      <c r="AN49" s="398">
        <f>AG53</f>
        <v>0</v>
      </c>
      <c r="AO49" s="399">
        <f>AF53</f>
        <v>0</v>
      </c>
      <c r="AP49" s="400">
        <f>AG54</f>
        <v>0</v>
      </c>
      <c r="AQ49" s="401">
        <f>AF54</f>
        <v>0</v>
      </c>
      <c r="AR49" s="402">
        <f t="shared" ref="AR49:AR53" si="44">IF((AD49&lt;AE49),1,0)+IF((AF49&lt;AG49),1,0)+IF((AH49&lt;AI49),1,0)+IF((AJ49&lt;AK49),1,0)+IF((AL49&lt;AM49),1,0)+IF((AN49&lt;AO49),1,0)+IF((AP49&lt;AQ49),1,0)</f>
        <v>1</v>
      </c>
      <c r="AS49" s="403">
        <f t="shared" si="40"/>
        <v>2</v>
      </c>
      <c r="AT49" s="403">
        <f t="shared" si="41"/>
        <v>53</v>
      </c>
      <c r="AU49" s="403">
        <f t="shared" si="41"/>
        <v>52</v>
      </c>
      <c r="AV49" s="403">
        <f t="shared" ref="AV49:AV54" si="45">AT49/AU49</f>
        <v>1.0192307692307692</v>
      </c>
      <c r="AW49" s="403">
        <f t="shared" ref="AW49:AW54" si="46">AT49-AU49</f>
        <v>1</v>
      </c>
      <c r="AX49" s="403">
        <f t="shared" ref="AX49" si="47">_xlfn.RANK.EQ(AW49,AW49:AW55)</f>
        <v>4</v>
      </c>
    </row>
    <row r="50" spans="2:50" ht="33.75" customHeight="1">
      <c r="B50" s="338">
        <v>2</v>
      </c>
      <c r="C50" s="339">
        <v>5</v>
      </c>
      <c r="D50" s="340" t="str">
        <f t="shared" ref="D50:D55" si="48">VLOOKUP(C50,$Y$48:$Z$55,2)</f>
        <v>塩田VBC</v>
      </c>
      <c r="E50" s="427">
        <v>21</v>
      </c>
      <c r="F50" s="427" t="s">
        <v>6</v>
      </c>
      <c r="G50" s="427">
        <v>14</v>
      </c>
      <c r="H50" s="339">
        <v>6</v>
      </c>
      <c r="I50" s="382" t="str">
        <f t="shared" ref="I50:I55" si="49">VLOOKUP(H50,$Y$48:$Z$55,2)</f>
        <v>黒部</v>
      </c>
      <c r="J50" s="344">
        <v>2</v>
      </c>
      <c r="K50" s="345" t="str">
        <f t="shared" ref="K50:K55" si="50">VLOOKUP(J50,$Y$48:$Z$55,2)</f>
        <v>湖南</v>
      </c>
      <c r="M50" s="338">
        <v>2</v>
      </c>
      <c r="N50" s="339">
        <f>Y54</f>
        <v>7</v>
      </c>
      <c r="O50" s="340" t="str">
        <f t="shared" ref="O50:O55" si="51">VLOOKUP(N50,$Y$48:$Z$55,2)</f>
        <v>ヴィガ</v>
      </c>
      <c r="P50" s="428">
        <v>19</v>
      </c>
      <c r="Q50" s="427" t="s">
        <v>6</v>
      </c>
      <c r="R50" s="427">
        <v>21</v>
      </c>
      <c r="S50" s="339">
        <f>Y48</f>
        <v>1</v>
      </c>
      <c r="T50" s="345" t="str">
        <f t="shared" ref="T50:T55" si="52">VLOOKUP(S50,$Y$48:$Z$55,2)</f>
        <v>こだまジュニアクラブ</v>
      </c>
      <c r="U50" s="339">
        <v>3</v>
      </c>
      <c r="V50" s="345" t="str">
        <f t="shared" ref="V50:V55" si="53">VLOOKUP(U50,$Y$48:$Z$55,2)</f>
        <v>塚田ＪＳＣ</v>
      </c>
      <c r="X50" s="609"/>
      <c r="Y50" s="313">
        <v>3</v>
      </c>
      <c r="Z50" s="421" t="str">
        <f>対戦チーム表!K14</f>
        <v>塚田ＪＳＣ</v>
      </c>
      <c r="AB50" s="393">
        <f t="shared" si="42"/>
        <v>3</v>
      </c>
      <c r="AC50" s="372" t="str">
        <f t="shared" si="43"/>
        <v>塚田ＪＳＣ</v>
      </c>
      <c r="AD50" s="336">
        <f>R52</f>
        <v>14</v>
      </c>
      <c r="AE50" s="337">
        <f>P52</f>
        <v>21</v>
      </c>
      <c r="AF50" s="348">
        <f>G51</f>
        <v>17</v>
      </c>
      <c r="AG50" s="337">
        <f>E51</f>
        <v>21</v>
      </c>
      <c r="AH50" s="409"/>
      <c r="AI50" s="410"/>
      <c r="AJ50" s="398">
        <f>AI51</f>
        <v>18</v>
      </c>
      <c r="AK50" s="399">
        <f>AH51</f>
        <v>21</v>
      </c>
      <c r="AL50" s="400">
        <f>AI52</f>
        <v>5</v>
      </c>
      <c r="AM50" s="401">
        <f>AH52</f>
        <v>21</v>
      </c>
      <c r="AN50" s="398">
        <f>AI53</f>
        <v>0</v>
      </c>
      <c r="AO50" s="399">
        <f>AH53</f>
        <v>0</v>
      </c>
      <c r="AP50" s="400">
        <f>AI54</f>
        <v>0</v>
      </c>
      <c r="AQ50" s="401">
        <f>AH54</f>
        <v>0</v>
      </c>
      <c r="AR50" s="402">
        <f t="shared" si="44"/>
        <v>4</v>
      </c>
      <c r="AS50" s="403">
        <f t="shared" si="40"/>
        <v>4</v>
      </c>
      <c r="AT50" s="403">
        <f t="shared" si="41"/>
        <v>54</v>
      </c>
      <c r="AU50" s="403">
        <f t="shared" si="41"/>
        <v>84</v>
      </c>
      <c r="AV50" s="403">
        <f t="shared" si="45"/>
        <v>0.6428571428571429</v>
      </c>
      <c r="AW50" s="403">
        <f t="shared" si="46"/>
        <v>-30</v>
      </c>
      <c r="AX50" s="403">
        <f>_xlfn.RANK.EQ(AW50,AW50:AW61)</f>
        <v>4</v>
      </c>
    </row>
    <row r="51" spans="2:50" ht="27.75" customHeight="1">
      <c r="B51" s="351">
        <v>3</v>
      </c>
      <c r="C51" s="354">
        <v>2</v>
      </c>
      <c r="D51" s="303" t="str">
        <f t="shared" si="48"/>
        <v>湖南</v>
      </c>
      <c r="E51" s="427">
        <v>21</v>
      </c>
      <c r="F51" s="427" t="s">
        <v>6</v>
      </c>
      <c r="G51" s="427">
        <v>17</v>
      </c>
      <c r="H51" s="354">
        <v>3</v>
      </c>
      <c r="I51" s="303" t="str">
        <f t="shared" si="49"/>
        <v>塚田ＪＳＣ</v>
      </c>
      <c r="J51" s="344">
        <v>1</v>
      </c>
      <c r="K51" s="345" t="str">
        <f t="shared" si="50"/>
        <v>こだまジュニアクラブ</v>
      </c>
      <c r="M51" s="351">
        <v>3</v>
      </c>
      <c r="N51" s="339">
        <f>Y51</f>
        <v>4</v>
      </c>
      <c r="O51" s="303" t="str">
        <f t="shared" si="51"/>
        <v>安曇野松川</v>
      </c>
      <c r="P51" s="428">
        <v>21</v>
      </c>
      <c r="Q51" s="427" t="s">
        <v>6</v>
      </c>
      <c r="R51" s="427">
        <v>12</v>
      </c>
      <c r="S51" s="339">
        <v>6</v>
      </c>
      <c r="T51" s="429" t="str">
        <f t="shared" si="52"/>
        <v>黒部</v>
      </c>
      <c r="U51" s="339">
        <v>7</v>
      </c>
      <c r="V51" s="345" t="str">
        <f t="shared" si="53"/>
        <v>ヴィガ</v>
      </c>
      <c r="X51" s="609"/>
      <c r="Y51" s="313">
        <v>4</v>
      </c>
      <c r="Z51" s="421" t="str">
        <f>対戦チーム表!K15</f>
        <v>安曇野松川</v>
      </c>
      <c r="AB51" s="393">
        <f t="shared" si="42"/>
        <v>4</v>
      </c>
      <c r="AC51" s="372" t="str">
        <f t="shared" si="43"/>
        <v>安曇野松川</v>
      </c>
      <c r="AD51" s="398"/>
      <c r="AE51" s="399"/>
      <c r="AF51" s="336">
        <f>G53</f>
        <v>14</v>
      </c>
      <c r="AG51" s="337">
        <f>E53</f>
        <v>21</v>
      </c>
      <c r="AH51" s="355">
        <f>R49</f>
        <v>21</v>
      </c>
      <c r="AI51" s="356">
        <f>P49</f>
        <v>18</v>
      </c>
      <c r="AJ51" s="396"/>
      <c r="AK51" s="397"/>
      <c r="AL51" s="400">
        <f>AK52</f>
        <v>21</v>
      </c>
      <c r="AM51" s="401">
        <f>AJ52</f>
        <v>12</v>
      </c>
      <c r="AN51" s="398">
        <f>AK53</f>
        <v>21</v>
      </c>
      <c r="AO51" s="399">
        <f>AJ53</f>
        <v>12</v>
      </c>
      <c r="AP51" s="400">
        <f>AK54</f>
        <v>0</v>
      </c>
      <c r="AQ51" s="401">
        <f>AJ54</f>
        <v>0</v>
      </c>
      <c r="AR51" s="402">
        <f t="shared" si="44"/>
        <v>1</v>
      </c>
      <c r="AS51" s="403">
        <f t="shared" si="40"/>
        <v>2</v>
      </c>
      <c r="AT51" s="403">
        <f t="shared" si="41"/>
        <v>77</v>
      </c>
      <c r="AU51" s="403">
        <f t="shared" si="41"/>
        <v>63</v>
      </c>
      <c r="AV51" s="403">
        <f t="shared" si="45"/>
        <v>1.2222222222222223</v>
      </c>
      <c r="AW51" s="403">
        <f t="shared" si="46"/>
        <v>14</v>
      </c>
      <c r="AX51" s="403">
        <f>_xlfn.RANK.EQ(AW51,AW51:AW62)</f>
        <v>1</v>
      </c>
    </row>
    <row r="52" spans="2:50" ht="27.75" customHeight="1">
      <c r="B52" s="351">
        <v>4</v>
      </c>
      <c r="C52" s="339">
        <v>6</v>
      </c>
      <c r="D52" s="382" t="str">
        <f t="shared" si="48"/>
        <v>黒部</v>
      </c>
      <c r="E52" s="427">
        <v>12</v>
      </c>
      <c r="F52" s="427" t="s">
        <v>7</v>
      </c>
      <c r="G52" s="427">
        <v>21</v>
      </c>
      <c r="H52" s="339">
        <v>7</v>
      </c>
      <c r="I52" s="340" t="str">
        <f t="shared" si="49"/>
        <v>ヴィガ</v>
      </c>
      <c r="J52" s="344">
        <v>5</v>
      </c>
      <c r="K52" s="345" t="str">
        <f t="shared" si="50"/>
        <v>塩田VBC</v>
      </c>
      <c r="M52" s="351">
        <v>4</v>
      </c>
      <c r="N52" s="354">
        <f>Y48</f>
        <v>1</v>
      </c>
      <c r="O52" s="303" t="str">
        <f t="shared" si="51"/>
        <v>こだまジュニアクラブ</v>
      </c>
      <c r="P52" s="428">
        <v>21</v>
      </c>
      <c r="Q52" s="427" t="s">
        <v>6</v>
      </c>
      <c r="R52" s="427">
        <v>14</v>
      </c>
      <c r="S52" s="354">
        <v>3</v>
      </c>
      <c r="T52" s="429" t="str">
        <f t="shared" si="52"/>
        <v>塚田ＪＳＣ</v>
      </c>
      <c r="U52" s="339">
        <v>4</v>
      </c>
      <c r="V52" s="345" t="str">
        <f t="shared" si="53"/>
        <v>安曇野松川</v>
      </c>
      <c r="X52" s="609"/>
      <c r="Y52" s="313">
        <v>5</v>
      </c>
      <c r="Z52" s="421" t="str">
        <f>対戦チーム表!K16</f>
        <v>塩田VBC</v>
      </c>
      <c r="AB52" s="393">
        <f t="shared" si="42"/>
        <v>5</v>
      </c>
      <c r="AC52" s="372" t="str">
        <f t="shared" si="43"/>
        <v>塩田VBC</v>
      </c>
      <c r="AD52" s="398"/>
      <c r="AE52" s="399"/>
      <c r="AF52" s="398"/>
      <c r="AG52" s="399"/>
      <c r="AH52" s="355">
        <f>R53</f>
        <v>21</v>
      </c>
      <c r="AI52" s="356">
        <f>P53</f>
        <v>5</v>
      </c>
      <c r="AJ52" s="413">
        <f>R51</f>
        <v>12</v>
      </c>
      <c r="AK52" s="414">
        <f>P51</f>
        <v>21</v>
      </c>
      <c r="AL52" s="409"/>
      <c r="AM52" s="410"/>
      <c r="AN52" s="398">
        <f>AM53</f>
        <v>21</v>
      </c>
      <c r="AO52" s="399">
        <f>AL53</f>
        <v>14</v>
      </c>
      <c r="AP52" s="400">
        <f>AM54</f>
        <v>0</v>
      </c>
      <c r="AQ52" s="401">
        <f>AL54</f>
        <v>0</v>
      </c>
      <c r="AR52" s="402">
        <f t="shared" si="44"/>
        <v>1</v>
      </c>
      <c r="AS52" s="403">
        <f t="shared" si="40"/>
        <v>2</v>
      </c>
      <c r="AT52" s="403">
        <f t="shared" si="41"/>
        <v>54</v>
      </c>
      <c r="AU52" s="403">
        <f t="shared" si="41"/>
        <v>40</v>
      </c>
      <c r="AV52" s="403">
        <f t="shared" si="45"/>
        <v>1.35</v>
      </c>
      <c r="AW52" s="403">
        <f t="shared" si="46"/>
        <v>14</v>
      </c>
      <c r="AX52" s="403">
        <f>_xlfn.RANK.EQ(AW52,AW52:AW63)</f>
        <v>1</v>
      </c>
    </row>
    <row r="53" spans="2:50" ht="27.75" customHeight="1">
      <c r="B53" s="351">
        <v>5</v>
      </c>
      <c r="C53" s="339">
        <v>2</v>
      </c>
      <c r="D53" s="303" t="str">
        <f t="shared" si="48"/>
        <v>湖南</v>
      </c>
      <c r="E53" s="427">
        <v>21</v>
      </c>
      <c r="F53" s="427" t="s">
        <v>6</v>
      </c>
      <c r="G53" s="427">
        <v>14</v>
      </c>
      <c r="H53" s="339">
        <v>4</v>
      </c>
      <c r="I53" s="303" t="str">
        <f t="shared" si="49"/>
        <v>安曇野松川</v>
      </c>
      <c r="J53" s="344">
        <v>6</v>
      </c>
      <c r="K53" s="345" t="str">
        <f t="shared" si="50"/>
        <v>黒部</v>
      </c>
      <c r="M53" s="351">
        <v>5</v>
      </c>
      <c r="N53" s="339">
        <f>Y50</f>
        <v>3</v>
      </c>
      <c r="O53" s="303" t="str">
        <f t="shared" si="51"/>
        <v>塚田ＪＳＣ</v>
      </c>
      <c r="P53" s="428">
        <v>5</v>
      </c>
      <c r="Q53" s="427" t="s">
        <v>6</v>
      </c>
      <c r="R53" s="427">
        <v>21</v>
      </c>
      <c r="S53" s="339">
        <f>Y52</f>
        <v>5</v>
      </c>
      <c r="T53" s="429" t="str">
        <f t="shared" si="52"/>
        <v>塩田VBC</v>
      </c>
      <c r="U53" s="339">
        <v>7</v>
      </c>
      <c r="V53" s="345" t="str">
        <f t="shared" si="53"/>
        <v>ヴィガ</v>
      </c>
      <c r="X53" s="609"/>
      <c r="Y53" s="313">
        <v>6</v>
      </c>
      <c r="Z53" s="430" t="str">
        <f>対戦チーム表!K17</f>
        <v>黒部</v>
      </c>
      <c r="AB53" s="393">
        <f t="shared" si="42"/>
        <v>6</v>
      </c>
      <c r="AC53" s="372" t="str">
        <f t="shared" si="43"/>
        <v>黒部</v>
      </c>
      <c r="AD53" s="336">
        <f>E54</f>
        <v>12</v>
      </c>
      <c r="AE53" s="337">
        <f>G54</f>
        <v>21</v>
      </c>
      <c r="AF53" s="398"/>
      <c r="AG53" s="399"/>
      <c r="AH53" s="400"/>
      <c r="AI53" s="401"/>
      <c r="AJ53" s="336">
        <f>R51</f>
        <v>12</v>
      </c>
      <c r="AK53" s="337">
        <f>P51</f>
        <v>21</v>
      </c>
      <c r="AL53" s="355">
        <f>G50</f>
        <v>14</v>
      </c>
      <c r="AM53" s="356">
        <f>E50</f>
        <v>21</v>
      </c>
      <c r="AN53" s="396"/>
      <c r="AO53" s="397"/>
      <c r="AP53" s="400">
        <f>AO54</f>
        <v>12</v>
      </c>
      <c r="AQ53" s="401">
        <f>AN54</f>
        <v>21</v>
      </c>
      <c r="AR53" s="402">
        <f t="shared" si="44"/>
        <v>4</v>
      </c>
      <c r="AS53" s="403">
        <f t="shared" si="40"/>
        <v>4</v>
      </c>
      <c r="AT53" s="403">
        <f t="shared" si="41"/>
        <v>50</v>
      </c>
      <c r="AU53" s="403">
        <f t="shared" si="41"/>
        <v>84</v>
      </c>
      <c r="AV53" s="403">
        <f t="shared" si="45"/>
        <v>0.59523809523809523</v>
      </c>
      <c r="AW53" s="403">
        <f t="shared" si="46"/>
        <v>-34</v>
      </c>
      <c r="AX53" s="403">
        <f>_xlfn.RANK.EQ(AW53,AW53:AW64)</f>
        <v>2</v>
      </c>
    </row>
    <row r="54" spans="2:50" ht="27.75" customHeight="1" thickBot="1">
      <c r="B54" s="351">
        <v>6</v>
      </c>
      <c r="C54" s="339">
        <v>3</v>
      </c>
      <c r="D54" s="303" t="str">
        <f t="shared" si="48"/>
        <v>塚田ＪＳＣ</v>
      </c>
      <c r="E54" s="427">
        <v>12</v>
      </c>
      <c r="F54" s="427" t="s">
        <v>6</v>
      </c>
      <c r="G54" s="427">
        <v>21</v>
      </c>
      <c r="H54" s="339">
        <v>4</v>
      </c>
      <c r="I54" s="303" t="str">
        <f t="shared" si="49"/>
        <v>安曇野松川</v>
      </c>
      <c r="J54" s="344">
        <v>3</v>
      </c>
      <c r="K54" s="345" t="str">
        <f t="shared" si="50"/>
        <v>塚田ＪＳＣ</v>
      </c>
      <c r="M54" s="338">
        <v>6</v>
      </c>
      <c r="N54" s="339">
        <v>1</v>
      </c>
      <c r="O54" s="431" t="str">
        <f t="shared" si="51"/>
        <v>こだまジュニアクラブ</v>
      </c>
      <c r="P54" s="432">
        <v>19</v>
      </c>
      <c r="Q54" s="433" t="s">
        <v>6</v>
      </c>
      <c r="R54" s="433">
        <v>21</v>
      </c>
      <c r="S54" s="434">
        <v>2</v>
      </c>
      <c r="T54" s="435" t="str">
        <f t="shared" si="52"/>
        <v>湖南</v>
      </c>
      <c r="U54" s="339">
        <v>4</v>
      </c>
      <c r="V54" s="345" t="str">
        <f t="shared" si="53"/>
        <v>安曇野松川</v>
      </c>
      <c r="X54" s="610"/>
      <c r="Y54" s="357">
        <v>7</v>
      </c>
      <c r="Z54" s="421" t="str">
        <f>対戦チーム表!K18</f>
        <v>ヴィガ</v>
      </c>
      <c r="AB54" s="393">
        <f t="shared" si="42"/>
        <v>7</v>
      </c>
      <c r="AC54" s="372" t="str">
        <f t="shared" si="43"/>
        <v>ヴィガ</v>
      </c>
      <c r="AD54" s="336">
        <f>P50</f>
        <v>19</v>
      </c>
      <c r="AE54" s="337">
        <f>R50</f>
        <v>21</v>
      </c>
      <c r="AF54" s="413"/>
      <c r="AG54" s="414"/>
      <c r="AH54" s="402"/>
      <c r="AI54" s="399"/>
      <c r="AJ54" s="398"/>
      <c r="AK54" s="399"/>
      <c r="AL54" s="411">
        <f>R55</f>
        <v>0</v>
      </c>
      <c r="AM54" s="412">
        <f>P55</f>
        <v>0</v>
      </c>
      <c r="AN54" s="336">
        <f>G52</f>
        <v>21</v>
      </c>
      <c r="AO54" s="337">
        <f>E52</f>
        <v>12</v>
      </c>
      <c r="AP54" s="409"/>
      <c r="AQ54" s="410"/>
      <c r="AR54" s="402">
        <f>IF((AD54&lt;AE54),1,0)+IF((AF54&lt;AG54),1,0)+IF((AH54&lt;AI54),1,0)+IF((AJ54&lt;AK54),1,0)+IF((AL54&lt;AM54),1,0)+IF((AN54&lt;AO54),1,0)+IF((AP54&lt;AQ54),1,0)</f>
        <v>1</v>
      </c>
      <c r="AS54" s="403">
        <f t="shared" si="40"/>
        <v>2</v>
      </c>
      <c r="AT54" s="403">
        <f t="shared" si="41"/>
        <v>40</v>
      </c>
      <c r="AU54" s="403">
        <f t="shared" si="41"/>
        <v>33</v>
      </c>
      <c r="AV54" s="403">
        <f t="shared" si="45"/>
        <v>1.2121212121212122</v>
      </c>
      <c r="AW54" s="403">
        <f t="shared" si="46"/>
        <v>7</v>
      </c>
      <c r="AX54" s="403">
        <f>_xlfn.RANK.EQ(AW54,AW54:AW65)</f>
        <v>1</v>
      </c>
    </row>
    <row r="55" spans="2:50" ht="27.75" customHeight="1" thickBot="1">
      <c r="B55" s="359">
        <v>7</v>
      </c>
      <c r="C55" s="360">
        <v>4</v>
      </c>
      <c r="D55" s="436" t="str">
        <f t="shared" si="48"/>
        <v>安曇野松川</v>
      </c>
      <c r="E55" s="437"/>
      <c r="F55" s="437" t="s">
        <v>6</v>
      </c>
      <c r="G55" s="437"/>
      <c r="H55" s="438">
        <v>3</v>
      </c>
      <c r="I55" s="436" t="str">
        <f t="shared" si="49"/>
        <v>塚田ＪＳＣ</v>
      </c>
      <c r="J55" s="439">
        <v>1</v>
      </c>
      <c r="K55" s="440" t="str">
        <f t="shared" si="50"/>
        <v>こだまジュニアクラブ</v>
      </c>
      <c r="L55" s="441"/>
      <c r="M55" s="442">
        <v>7</v>
      </c>
      <c r="N55" s="438">
        <f>Y52</f>
        <v>5</v>
      </c>
      <c r="O55" s="436" t="str">
        <f t="shared" si="51"/>
        <v>塩田VBC</v>
      </c>
      <c r="P55" s="443"/>
      <c r="Q55" s="444" t="s">
        <v>6</v>
      </c>
      <c r="R55" s="444"/>
      <c r="S55" s="445">
        <f>Y54</f>
        <v>7</v>
      </c>
      <c r="T55" s="440" t="str">
        <f t="shared" si="52"/>
        <v>ヴィガ</v>
      </c>
      <c r="U55" s="445">
        <v>2</v>
      </c>
      <c r="V55" s="440" t="str">
        <f t="shared" si="53"/>
        <v>湖南</v>
      </c>
      <c r="X55" s="611"/>
      <c r="Y55" s="611"/>
      <c r="Z55" s="611"/>
    </row>
    <row r="56" spans="2:50">
      <c r="E56" s="289" t="s">
        <v>285</v>
      </c>
    </row>
    <row r="57" spans="2:50">
      <c r="E57" s="446" t="s">
        <v>286</v>
      </c>
    </row>
    <row r="59" spans="2:50">
      <c r="B59" s="288"/>
      <c r="C59" s="288"/>
      <c r="E59" s="613" t="str">
        <f>$E$1</f>
        <v>第１5回　松本錬成会</v>
      </c>
      <c r="F59" s="613"/>
      <c r="G59" s="613"/>
      <c r="H59" s="613"/>
      <c r="I59" s="613"/>
      <c r="J59" s="613"/>
      <c r="K59" s="613"/>
      <c r="M59" s="618" t="str">
        <f>対戦チーム表!B19</f>
        <v>芝沢体育館</v>
      </c>
      <c r="N59" s="618"/>
      <c r="O59" s="618"/>
      <c r="P59" s="618"/>
      <c r="Q59" s="618"/>
      <c r="R59" s="614" t="str">
        <f>$R$1</f>
        <v>９月４日　対戦表</v>
      </c>
      <c r="S59" s="614"/>
      <c r="T59" s="614"/>
      <c r="U59" s="614"/>
      <c r="V59" s="614"/>
      <c r="X59" s="392"/>
      <c r="Y59" s="392"/>
      <c r="Z59" s="392"/>
    </row>
    <row r="61" spans="2:50">
      <c r="B61" s="582" t="s">
        <v>17</v>
      </c>
      <c r="C61" s="582"/>
      <c r="D61" s="583"/>
      <c r="E61" s="587"/>
      <c r="F61" s="290"/>
      <c r="G61" s="290"/>
      <c r="H61" s="290"/>
      <c r="I61" s="291"/>
      <c r="J61" s="290"/>
      <c r="K61" s="291"/>
      <c r="M61" s="290"/>
      <c r="N61" s="290"/>
      <c r="O61" s="291"/>
      <c r="P61" s="290"/>
      <c r="Q61" s="290"/>
      <c r="R61" s="290"/>
      <c r="S61" s="290"/>
      <c r="T61" s="291"/>
      <c r="U61" s="290"/>
      <c r="V61" s="291"/>
      <c r="X61" s="293" t="s">
        <v>11</v>
      </c>
      <c r="Y61" s="292"/>
      <c r="Z61" s="292"/>
    </row>
    <row r="62" spans="2:50" ht="18.95" customHeight="1" thickBot="1"/>
    <row r="63" spans="2:50" ht="28.5" customHeight="1" thickBot="1">
      <c r="B63" s="584" t="s">
        <v>12</v>
      </c>
      <c r="C63" s="585"/>
      <c r="D63" s="585"/>
      <c r="E63" s="585"/>
      <c r="F63" s="585"/>
      <c r="G63" s="585"/>
      <c r="H63" s="585"/>
      <c r="I63" s="585"/>
      <c r="J63" s="585"/>
      <c r="K63" s="586"/>
      <c r="M63" s="584" t="s">
        <v>13</v>
      </c>
      <c r="N63" s="585"/>
      <c r="O63" s="585"/>
      <c r="P63" s="585"/>
      <c r="Q63" s="585"/>
      <c r="R63" s="585"/>
      <c r="S63" s="585"/>
      <c r="T63" s="585"/>
      <c r="U63" s="585"/>
      <c r="V63" s="586"/>
      <c r="X63" s="295" t="s">
        <v>0</v>
      </c>
      <c r="Y63" s="296" t="s">
        <v>14</v>
      </c>
      <c r="Z63" s="297" t="s">
        <v>1</v>
      </c>
      <c r="AB63" s="393" t="s">
        <v>29</v>
      </c>
      <c r="AC63" s="372"/>
      <c r="AD63" s="373"/>
      <c r="AE63" s="374" t="str">
        <f>AC64</f>
        <v>川中島</v>
      </c>
      <c r="AF63" s="576" t="str">
        <f>AC65</f>
        <v>明科</v>
      </c>
      <c r="AG63" s="577"/>
      <c r="AH63" s="373"/>
      <c r="AI63" s="374" t="str">
        <f>AC66</f>
        <v>戸倉</v>
      </c>
      <c r="AJ63" s="373"/>
      <c r="AK63" s="374" t="str">
        <f>AC67</f>
        <v>白馬スノー</v>
      </c>
      <c r="AL63" s="570" t="str">
        <f>AC68</f>
        <v>かじの葉</v>
      </c>
      <c r="AM63" s="571"/>
      <c r="AN63" s="373"/>
      <c r="AO63" s="374" t="str">
        <f>AC69</f>
        <v>山形JVC</v>
      </c>
      <c r="AP63" s="373"/>
      <c r="AQ63" s="374">
        <f>AC70</f>
        <v>0</v>
      </c>
      <c r="AR63" s="394" t="s">
        <v>20</v>
      </c>
      <c r="AS63" s="340" t="s">
        <v>21</v>
      </c>
      <c r="AT63" s="340" t="s">
        <v>22</v>
      </c>
      <c r="AU63" s="340" t="s">
        <v>23</v>
      </c>
      <c r="AV63" s="340" t="s">
        <v>24</v>
      </c>
      <c r="AW63" s="346" t="s">
        <v>25</v>
      </c>
      <c r="AX63" s="346" t="s">
        <v>26</v>
      </c>
    </row>
    <row r="64" spans="2:50" ht="25.5" customHeight="1" thickTop="1" thickBot="1">
      <c r="B64" s="310" t="s">
        <v>2</v>
      </c>
      <c r="C64" s="306" t="s">
        <v>27</v>
      </c>
      <c r="D64" s="311" t="s">
        <v>3</v>
      </c>
      <c r="E64" s="312" t="s">
        <v>4</v>
      </c>
      <c r="F64" s="312"/>
      <c r="G64" s="312" t="s">
        <v>4</v>
      </c>
      <c r="H64" s="306" t="s">
        <v>27</v>
      </c>
      <c r="I64" s="311" t="s">
        <v>3</v>
      </c>
      <c r="J64" s="306" t="s">
        <v>124</v>
      </c>
      <c r="K64" s="395" t="s">
        <v>5</v>
      </c>
      <c r="M64" s="310" t="s">
        <v>2</v>
      </c>
      <c r="N64" s="306" t="s">
        <v>27</v>
      </c>
      <c r="O64" s="311" t="s">
        <v>3</v>
      </c>
      <c r="P64" s="312" t="s">
        <v>4</v>
      </c>
      <c r="Q64" s="312"/>
      <c r="R64" s="312" t="s">
        <v>4</v>
      </c>
      <c r="S64" s="306" t="s">
        <v>27</v>
      </c>
      <c r="T64" s="311" t="s">
        <v>3</v>
      </c>
      <c r="U64" s="306" t="s">
        <v>124</v>
      </c>
      <c r="V64" s="447" t="s">
        <v>5</v>
      </c>
      <c r="X64" s="608" t="str">
        <f>M59</f>
        <v>芝沢体育館</v>
      </c>
      <c r="Y64" s="313">
        <v>1</v>
      </c>
      <c r="Z64" s="314" t="str">
        <f>対戦チーム表!E19</f>
        <v>川中島</v>
      </c>
      <c r="AB64" s="393">
        <f>Y64</f>
        <v>1</v>
      </c>
      <c r="AC64" s="372" t="str">
        <f>Z64</f>
        <v>川中島</v>
      </c>
      <c r="AD64" s="396"/>
      <c r="AE64" s="397"/>
      <c r="AF64" s="398">
        <f>AE65</f>
        <v>13</v>
      </c>
      <c r="AG64" s="399">
        <f>AD65</f>
        <v>21</v>
      </c>
      <c r="AH64" s="400">
        <f>AE66</f>
        <v>15</v>
      </c>
      <c r="AI64" s="401">
        <f>AD66</f>
        <v>21</v>
      </c>
      <c r="AJ64" s="398">
        <f>AE67</f>
        <v>9</v>
      </c>
      <c r="AK64" s="399">
        <f>AD67</f>
        <v>21</v>
      </c>
      <c r="AL64" s="400">
        <f>AE68</f>
        <v>14</v>
      </c>
      <c r="AM64" s="401">
        <f>AD68</f>
        <v>21</v>
      </c>
      <c r="AN64" s="398">
        <f>AE69</f>
        <v>6</v>
      </c>
      <c r="AO64" s="399">
        <f>AD69</f>
        <v>21</v>
      </c>
      <c r="AP64" s="400"/>
      <c r="AQ64" s="401"/>
      <c r="AR64" s="402">
        <f t="shared" ref="AR64:AR70" si="54">IF((AD64&lt;AE64),1,0)+IF((AF64&lt;AG64),1,0)+IF((AH64&lt;AI64),1,0)+IF((AJ64&lt;AK64),1,0)+IF((AL64&lt;AM64),1,0)+IF((AN64&lt;AO64),1,0)+IF((AP64&lt;AQ64),1,0)</f>
        <v>5</v>
      </c>
      <c r="AS64" s="403">
        <f t="shared" ref="AS64:AS70" si="55">IF((AE64&gt;AF64),1,0)+IF((AG64&gt;AH64),1,0)+IF((AI64&gt;AJ64),1,0)+IF((AK64&gt;AL64),1,0)+IF((AM64&gt;AN64),1,0)+IF((AO64&gt;AP64),1,0)+IF((AQ64&gt;AR64),1,0)</f>
        <v>5</v>
      </c>
      <c r="AT64" s="403">
        <f t="shared" ref="AT64:AU70" si="56">AD64+AF64+AH64+AJ64+AL64+AN64+AP64</f>
        <v>57</v>
      </c>
      <c r="AU64" s="403">
        <f t="shared" si="56"/>
        <v>105</v>
      </c>
      <c r="AV64" s="403">
        <f>AT64/AU64</f>
        <v>0.54285714285714282</v>
      </c>
      <c r="AW64" s="403">
        <f>AT64-AU64</f>
        <v>-48</v>
      </c>
      <c r="AX64" s="403">
        <f>_xlfn.RANK.EQ(AW64,AW64:AW70)</f>
        <v>7</v>
      </c>
    </row>
    <row r="65" spans="2:50" ht="27.75" customHeight="1" thickTop="1">
      <c r="B65" s="323">
        <v>1</v>
      </c>
      <c r="C65" s="324">
        <v>1</v>
      </c>
      <c r="D65" s="406" t="str">
        <f>VLOOKUP(C65,$Y$64:$Z$70,2)</f>
        <v>川中島</v>
      </c>
      <c r="E65" s="448">
        <v>13</v>
      </c>
      <c r="F65" s="448" t="s">
        <v>6</v>
      </c>
      <c r="G65" s="448">
        <v>21</v>
      </c>
      <c r="H65" s="408">
        <v>2</v>
      </c>
      <c r="I65" s="449" t="str">
        <f>VLOOKUP(H65,$Y$64:$Z$70,2)</f>
        <v>明科</v>
      </c>
      <c r="J65" s="408">
        <v>5</v>
      </c>
      <c r="K65" s="404" t="str">
        <f>VLOOKUP(J65,$Y$64:$Z$70,2)</f>
        <v>かじの葉</v>
      </c>
      <c r="M65" s="323">
        <v>1</v>
      </c>
      <c r="N65" s="405">
        <v>3</v>
      </c>
      <c r="O65" s="406" t="str">
        <f>VLOOKUP(N65,$Y$64:$Z$70,2)</f>
        <v>戸倉</v>
      </c>
      <c r="P65" s="448">
        <v>21</v>
      </c>
      <c r="Q65" s="448" t="s">
        <v>7</v>
      </c>
      <c r="R65" s="448">
        <v>19</v>
      </c>
      <c r="S65" s="405">
        <v>4</v>
      </c>
      <c r="T65" s="449" t="str">
        <f>VLOOKUP(S65,$Y$64:$Z$70,2)</f>
        <v>白馬スノー</v>
      </c>
      <c r="U65" s="408">
        <v>6</v>
      </c>
      <c r="V65" s="450" t="str">
        <f>VLOOKUP(U65,$Y$64:$Z$70,2)</f>
        <v>山形JVC</v>
      </c>
      <c r="X65" s="609"/>
      <c r="Y65" s="313">
        <v>2</v>
      </c>
      <c r="Z65" s="314" t="str">
        <f>対戦チーム表!E20</f>
        <v>明科</v>
      </c>
      <c r="AB65" s="393">
        <f t="shared" ref="AB65:AB70" si="57">Y65</f>
        <v>2</v>
      </c>
      <c r="AC65" s="372" t="str">
        <f t="shared" ref="AC65:AC70" si="58">Z65</f>
        <v>明科</v>
      </c>
      <c r="AD65" s="336">
        <f>G65</f>
        <v>21</v>
      </c>
      <c r="AE65" s="337">
        <f>E65</f>
        <v>13</v>
      </c>
      <c r="AF65" s="396"/>
      <c r="AG65" s="397"/>
      <c r="AH65" s="400">
        <f>AG66</f>
        <v>17</v>
      </c>
      <c r="AI65" s="401">
        <f>AF66</f>
        <v>21</v>
      </c>
      <c r="AJ65" s="398">
        <f>AG67</f>
        <v>12</v>
      </c>
      <c r="AK65" s="399">
        <f>AF67</f>
        <v>21</v>
      </c>
      <c r="AL65" s="400">
        <f>AG68</f>
        <v>14</v>
      </c>
      <c r="AM65" s="401">
        <f>AF68</f>
        <v>21</v>
      </c>
      <c r="AN65" s="398">
        <f>AG69</f>
        <v>21</v>
      </c>
      <c r="AO65" s="399">
        <f>AF69</f>
        <v>11</v>
      </c>
      <c r="AP65" s="400"/>
      <c r="AQ65" s="401"/>
      <c r="AR65" s="402">
        <f t="shared" si="54"/>
        <v>3</v>
      </c>
      <c r="AS65" s="403">
        <f t="shared" si="55"/>
        <v>4</v>
      </c>
      <c r="AT65" s="403">
        <f t="shared" si="56"/>
        <v>85</v>
      </c>
      <c r="AU65" s="403">
        <f t="shared" si="56"/>
        <v>87</v>
      </c>
      <c r="AV65" s="403">
        <f t="shared" ref="AV65:AV70" si="59">AT65/AU65</f>
        <v>0.97701149425287359</v>
      </c>
      <c r="AW65" s="403">
        <f t="shared" ref="AW65:AW70" si="60">AT65-AU65</f>
        <v>-2</v>
      </c>
      <c r="AX65" s="403">
        <f t="shared" ref="AX65" si="61">_xlfn.RANK.EQ(AW65,AW65:AW71)</f>
        <v>5</v>
      </c>
    </row>
    <row r="66" spans="2:50" ht="27.75" customHeight="1">
      <c r="B66" s="338">
        <v>2</v>
      </c>
      <c r="C66" s="339">
        <v>5</v>
      </c>
      <c r="D66" s="340" t="str">
        <f t="shared" ref="D66:D71" si="62">VLOOKUP(C66,$Y$64:$Z$70,2)</f>
        <v>かじの葉</v>
      </c>
      <c r="E66" s="427">
        <v>21</v>
      </c>
      <c r="F66" s="427" t="s">
        <v>6</v>
      </c>
      <c r="G66" s="427">
        <v>9</v>
      </c>
      <c r="H66" s="339">
        <v>6</v>
      </c>
      <c r="I66" s="451" t="str">
        <f t="shared" ref="I66:I71" si="63">VLOOKUP(H66,$Y$64:$Z$70,2)</f>
        <v>山形JVC</v>
      </c>
      <c r="J66" s="339">
        <v>1</v>
      </c>
      <c r="K66" s="345" t="str">
        <f t="shared" ref="K66:K71" si="64">VLOOKUP(J66,$Y$64:$Z$70,2)</f>
        <v>川中島</v>
      </c>
      <c r="M66" s="351">
        <v>2</v>
      </c>
      <c r="N66" s="339">
        <v>2</v>
      </c>
      <c r="O66" s="303" t="str">
        <f t="shared" ref="O66:O71" si="65">VLOOKUP(N66,$Y$64:$Z$70,2)</f>
        <v>明科</v>
      </c>
      <c r="P66" s="427">
        <v>17</v>
      </c>
      <c r="Q66" s="427" t="s">
        <v>6</v>
      </c>
      <c r="R66" s="427">
        <v>21</v>
      </c>
      <c r="S66" s="339">
        <v>3</v>
      </c>
      <c r="T66" s="452" t="str">
        <f t="shared" ref="T66:T71" si="66">VLOOKUP(S66,$Y$64:$Z$70,2)</f>
        <v>戸倉</v>
      </c>
      <c r="U66" s="339">
        <v>4</v>
      </c>
      <c r="V66" s="453" t="str">
        <f t="shared" ref="V66:V71" si="67">VLOOKUP(U66,$Y$64:$Z$70,2)</f>
        <v>白馬スノー</v>
      </c>
      <c r="X66" s="609"/>
      <c r="Y66" s="313">
        <v>3</v>
      </c>
      <c r="Z66" s="314" t="str">
        <f>対戦チーム表!E21</f>
        <v>戸倉</v>
      </c>
      <c r="AB66" s="393">
        <f t="shared" si="57"/>
        <v>3</v>
      </c>
      <c r="AC66" s="372" t="str">
        <f t="shared" si="58"/>
        <v>戸倉</v>
      </c>
      <c r="AD66" s="336">
        <f>G68</f>
        <v>21</v>
      </c>
      <c r="AE66" s="337">
        <f>E68</f>
        <v>15</v>
      </c>
      <c r="AF66" s="336">
        <f>R66</f>
        <v>21</v>
      </c>
      <c r="AG66" s="337">
        <f>P66</f>
        <v>17</v>
      </c>
      <c r="AH66" s="409"/>
      <c r="AI66" s="410"/>
      <c r="AJ66" s="398">
        <f>AI67</f>
        <v>21</v>
      </c>
      <c r="AK66" s="399">
        <f>AH67</f>
        <v>19</v>
      </c>
      <c r="AL66" s="400">
        <f>AI68</f>
        <v>18</v>
      </c>
      <c r="AM66" s="401">
        <f>AH68</f>
        <v>21</v>
      </c>
      <c r="AN66" s="398">
        <f>AI69</f>
        <v>0</v>
      </c>
      <c r="AO66" s="399">
        <f>AH69</f>
        <v>0</v>
      </c>
      <c r="AP66" s="400"/>
      <c r="AQ66" s="401"/>
      <c r="AR66" s="402">
        <f t="shared" si="54"/>
        <v>1</v>
      </c>
      <c r="AS66" s="403">
        <f t="shared" si="55"/>
        <v>3</v>
      </c>
      <c r="AT66" s="403">
        <f t="shared" si="56"/>
        <v>81</v>
      </c>
      <c r="AU66" s="403">
        <f t="shared" si="56"/>
        <v>72</v>
      </c>
      <c r="AV66" s="403">
        <f t="shared" si="59"/>
        <v>1.125</v>
      </c>
      <c r="AW66" s="403">
        <f t="shared" si="60"/>
        <v>9</v>
      </c>
      <c r="AX66" s="403">
        <f>_xlfn.RANK.EQ(AW66,AW66:AW76)</f>
        <v>3</v>
      </c>
    </row>
    <row r="67" spans="2:50" ht="27.75" customHeight="1">
      <c r="B67" s="338">
        <v>3</v>
      </c>
      <c r="C67" s="354">
        <v>4</v>
      </c>
      <c r="D67" s="340" t="str">
        <f t="shared" si="62"/>
        <v>白馬スノー</v>
      </c>
      <c r="E67" s="427">
        <v>21</v>
      </c>
      <c r="F67" s="427" t="s">
        <v>6</v>
      </c>
      <c r="G67" s="427">
        <v>19</v>
      </c>
      <c r="H67" s="354">
        <v>5</v>
      </c>
      <c r="I67" s="451" t="str">
        <f t="shared" si="63"/>
        <v>かじの葉</v>
      </c>
      <c r="J67" s="339">
        <v>2</v>
      </c>
      <c r="K67" s="345" t="str">
        <f t="shared" si="64"/>
        <v>明科</v>
      </c>
      <c r="M67" s="351">
        <v>3</v>
      </c>
      <c r="N67" s="339">
        <v>6</v>
      </c>
      <c r="O67" s="340" t="str">
        <f t="shared" si="65"/>
        <v>山形JVC</v>
      </c>
      <c r="P67" s="427">
        <v>21</v>
      </c>
      <c r="Q67" s="427" t="s">
        <v>6</v>
      </c>
      <c r="R67" s="427">
        <v>6</v>
      </c>
      <c r="S67" s="339">
        <v>1</v>
      </c>
      <c r="T67" s="451" t="str">
        <f t="shared" si="66"/>
        <v>川中島</v>
      </c>
      <c r="U67" s="339">
        <v>3</v>
      </c>
      <c r="V67" s="453" t="str">
        <f t="shared" si="67"/>
        <v>戸倉</v>
      </c>
      <c r="X67" s="609"/>
      <c r="Y67" s="313">
        <v>4</v>
      </c>
      <c r="Z67" s="314" t="str">
        <f>対戦チーム表!E22</f>
        <v>白馬スノー</v>
      </c>
      <c r="AB67" s="393">
        <f t="shared" si="57"/>
        <v>4</v>
      </c>
      <c r="AC67" s="372" t="str">
        <f t="shared" si="58"/>
        <v>白馬スノー</v>
      </c>
      <c r="AD67" s="336">
        <f>E71</f>
        <v>21</v>
      </c>
      <c r="AE67" s="337">
        <f>G71</f>
        <v>9</v>
      </c>
      <c r="AF67" s="336">
        <f>R68</f>
        <v>21</v>
      </c>
      <c r="AG67" s="337">
        <f>P68</f>
        <v>12</v>
      </c>
      <c r="AH67" s="355">
        <f>R65</f>
        <v>19</v>
      </c>
      <c r="AI67" s="356">
        <f>P65</f>
        <v>21</v>
      </c>
      <c r="AJ67" s="396"/>
      <c r="AK67" s="397"/>
      <c r="AL67" s="400">
        <f>AK68</f>
        <v>21</v>
      </c>
      <c r="AM67" s="401">
        <f>AJ68</f>
        <v>19</v>
      </c>
      <c r="AN67" s="398">
        <f>AK69</f>
        <v>21</v>
      </c>
      <c r="AO67" s="399">
        <f>AJ69</f>
        <v>13</v>
      </c>
      <c r="AP67" s="400"/>
      <c r="AQ67" s="401"/>
      <c r="AR67" s="402">
        <f t="shared" si="54"/>
        <v>1</v>
      </c>
      <c r="AS67" s="403">
        <f t="shared" si="55"/>
        <v>2</v>
      </c>
      <c r="AT67" s="403">
        <f t="shared" si="56"/>
        <v>103</v>
      </c>
      <c r="AU67" s="403">
        <f t="shared" si="56"/>
        <v>74</v>
      </c>
      <c r="AV67" s="403">
        <f t="shared" si="59"/>
        <v>1.3918918918918919</v>
      </c>
      <c r="AW67" s="403">
        <f t="shared" si="60"/>
        <v>29</v>
      </c>
      <c r="AX67" s="403">
        <f>_xlfn.RANK.EQ(AW67,AW67:AW77)</f>
        <v>1</v>
      </c>
    </row>
    <row r="68" spans="2:50" ht="27.75" customHeight="1">
      <c r="B68" s="338">
        <v>4</v>
      </c>
      <c r="C68" s="339">
        <v>1</v>
      </c>
      <c r="D68" s="340" t="str">
        <f t="shared" si="62"/>
        <v>川中島</v>
      </c>
      <c r="E68" s="427">
        <v>15</v>
      </c>
      <c r="F68" s="427" t="s">
        <v>7</v>
      </c>
      <c r="G68" s="427">
        <v>21</v>
      </c>
      <c r="H68" s="339">
        <v>3</v>
      </c>
      <c r="I68" s="451" t="str">
        <f t="shared" si="63"/>
        <v>戸倉</v>
      </c>
      <c r="J68" s="339">
        <v>5</v>
      </c>
      <c r="K68" s="345" t="str">
        <f t="shared" si="64"/>
        <v>かじの葉</v>
      </c>
      <c r="M68" s="351">
        <v>4</v>
      </c>
      <c r="N68" s="354">
        <v>2</v>
      </c>
      <c r="O68" s="340" t="str">
        <f t="shared" si="65"/>
        <v>明科</v>
      </c>
      <c r="P68" s="427">
        <v>12</v>
      </c>
      <c r="Q68" s="427" t="s">
        <v>6</v>
      </c>
      <c r="R68" s="427">
        <v>21</v>
      </c>
      <c r="S68" s="354">
        <v>4</v>
      </c>
      <c r="T68" s="451" t="str">
        <f t="shared" si="66"/>
        <v>白馬スノー</v>
      </c>
      <c r="U68" s="339">
        <v>6</v>
      </c>
      <c r="V68" s="453" t="str">
        <f t="shared" si="67"/>
        <v>山形JVC</v>
      </c>
      <c r="X68" s="609"/>
      <c r="Y68" s="313">
        <v>5</v>
      </c>
      <c r="Z68" s="314" t="str">
        <f>対戦チーム表!E23</f>
        <v>かじの葉</v>
      </c>
      <c r="AB68" s="393">
        <f t="shared" si="57"/>
        <v>5</v>
      </c>
      <c r="AC68" s="372" t="str">
        <f t="shared" si="58"/>
        <v>かじの葉</v>
      </c>
      <c r="AD68" s="336">
        <f>E69</f>
        <v>21</v>
      </c>
      <c r="AE68" s="337">
        <f>G69</f>
        <v>14</v>
      </c>
      <c r="AF68" s="348">
        <v>21</v>
      </c>
      <c r="AG68" s="337">
        <v>14</v>
      </c>
      <c r="AH68" s="355">
        <f>G70</f>
        <v>21</v>
      </c>
      <c r="AI68" s="356">
        <f>E70</f>
        <v>18</v>
      </c>
      <c r="AJ68" s="336">
        <f>G67</f>
        <v>19</v>
      </c>
      <c r="AK68" s="337">
        <f>E67</f>
        <v>21</v>
      </c>
      <c r="AL68" s="409"/>
      <c r="AM68" s="410"/>
      <c r="AN68" s="398">
        <f>AM69</f>
        <v>21</v>
      </c>
      <c r="AO68" s="399">
        <f>AL69</f>
        <v>9</v>
      </c>
      <c r="AP68" s="400"/>
      <c r="AQ68" s="401"/>
      <c r="AR68" s="402">
        <f t="shared" si="54"/>
        <v>1</v>
      </c>
      <c r="AS68" s="403">
        <f t="shared" si="55"/>
        <v>2</v>
      </c>
      <c r="AT68" s="403">
        <f t="shared" si="56"/>
        <v>103</v>
      </c>
      <c r="AU68" s="403">
        <f t="shared" si="56"/>
        <v>76</v>
      </c>
      <c r="AV68" s="403">
        <f t="shared" si="59"/>
        <v>1.3552631578947369</v>
      </c>
      <c r="AW68" s="403">
        <f t="shared" si="60"/>
        <v>27</v>
      </c>
      <c r="AX68" s="403">
        <f>_xlfn.RANK.EQ(AW68,AW68:AW78)</f>
        <v>1</v>
      </c>
    </row>
    <row r="69" spans="2:50" ht="27.75" customHeight="1">
      <c r="B69" s="338">
        <v>5</v>
      </c>
      <c r="C69" s="339">
        <v>5</v>
      </c>
      <c r="D69" s="340" t="str">
        <f t="shared" si="62"/>
        <v>かじの葉</v>
      </c>
      <c r="E69" s="427">
        <v>21</v>
      </c>
      <c r="F69" s="427" t="s">
        <v>6</v>
      </c>
      <c r="G69" s="427">
        <v>14</v>
      </c>
      <c r="H69" s="339">
        <v>1</v>
      </c>
      <c r="I69" s="451" t="str">
        <f t="shared" si="63"/>
        <v>川中島</v>
      </c>
      <c r="J69" s="339">
        <v>3</v>
      </c>
      <c r="K69" s="345" t="str">
        <f t="shared" si="64"/>
        <v>戸倉</v>
      </c>
      <c r="M69" s="351">
        <v>5</v>
      </c>
      <c r="N69" s="339">
        <v>6</v>
      </c>
      <c r="O69" s="340" t="str">
        <f t="shared" si="65"/>
        <v>山形JVC</v>
      </c>
      <c r="P69" s="427">
        <v>11</v>
      </c>
      <c r="Q69" s="427" t="s">
        <v>6</v>
      </c>
      <c r="R69" s="427">
        <v>21</v>
      </c>
      <c r="S69" s="339">
        <v>2</v>
      </c>
      <c r="T69" s="451" t="str">
        <f t="shared" si="66"/>
        <v>明科</v>
      </c>
      <c r="U69" s="339">
        <v>4</v>
      </c>
      <c r="V69" s="453" t="str">
        <f t="shared" si="67"/>
        <v>白馬スノー</v>
      </c>
      <c r="X69" s="609"/>
      <c r="Y69" s="313">
        <v>6</v>
      </c>
      <c r="Z69" s="314" t="str">
        <f>対戦チーム表!E24</f>
        <v>山形JVC</v>
      </c>
      <c r="AB69" s="393">
        <f t="shared" si="57"/>
        <v>6</v>
      </c>
      <c r="AC69" s="372" t="str">
        <f t="shared" si="58"/>
        <v>山形JVC</v>
      </c>
      <c r="AD69" s="336">
        <v>21</v>
      </c>
      <c r="AE69" s="337">
        <v>6</v>
      </c>
      <c r="AF69" s="336">
        <v>11</v>
      </c>
      <c r="AG69" s="337">
        <v>21</v>
      </c>
      <c r="AH69" s="400"/>
      <c r="AI69" s="401"/>
      <c r="AJ69" s="336">
        <v>13</v>
      </c>
      <c r="AK69" s="337">
        <v>21</v>
      </c>
      <c r="AL69" s="355">
        <v>9</v>
      </c>
      <c r="AM69" s="356">
        <v>21</v>
      </c>
      <c r="AN69" s="396"/>
      <c r="AO69" s="397"/>
      <c r="AP69" s="400"/>
      <c r="AQ69" s="401"/>
      <c r="AR69" s="402">
        <f t="shared" si="54"/>
        <v>3</v>
      </c>
      <c r="AS69" s="403">
        <f t="shared" si="55"/>
        <v>3</v>
      </c>
      <c r="AT69" s="403">
        <f t="shared" si="56"/>
        <v>54</v>
      </c>
      <c r="AU69" s="403">
        <f t="shared" si="56"/>
        <v>69</v>
      </c>
      <c r="AV69" s="403">
        <f t="shared" si="59"/>
        <v>0.78260869565217395</v>
      </c>
      <c r="AW69" s="403">
        <f t="shared" si="60"/>
        <v>-15</v>
      </c>
      <c r="AX69" s="403">
        <f>_xlfn.RANK.EQ(AW69,AW69:AW79)</f>
        <v>3</v>
      </c>
    </row>
    <row r="70" spans="2:50" ht="27.75" customHeight="1" thickBot="1">
      <c r="B70" s="338">
        <v>6</v>
      </c>
      <c r="C70" s="339">
        <v>3</v>
      </c>
      <c r="D70" s="340" t="str">
        <f t="shared" si="62"/>
        <v>戸倉</v>
      </c>
      <c r="E70" s="427">
        <v>18</v>
      </c>
      <c r="F70" s="427" t="s">
        <v>6</v>
      </c>
      <c r="G70" s="427">
        <v>21</v>
      </c>
      <c r="H70" s="339">
        <v>5</v>
      </c>
      <c r="I70" s="451" t="str">
        <f t="shared" si="63"/>
        <v>かじの葉</v>
      </c>
      <c r="J70" s="339">
        <v>1</v>
      </c>
      <c r="K70" s="345" t="str">
        <f t="shared" si="64"/>
        <v>川中島</v>
      </c>
      <c r="M70" s="351">
        <v>6</v>
      </c>
      <c r="N70" s="339">
        <v>4</v>
      </c>
      <c r="O70" s="340" t="str">
        <f t="shared" si="65"/>
        <v>白馬スノー</v>
      </c>
      <c r="P70" s="427">
        <v>21</v>
      </c>
      <c r="Q70" s="427" t="s">
        <v>6</v>
      </c>
      <c r="R70" s="427">
        <v>13</v>
      </c>
      <c r="S70" s="339">
        <v>6</v>
      </c>
      <c r="T70" s="451" t="str">
        <f t="shared" si="66"/>
        <v>山形JVC</v>
      </c>
      <c r="U70" s="339">
        <v>2</v>
      </c>
      <c r="V70" s="453" t="str">
        <f t="shared" si="67"/>
        <v>明科</v>
      </c>
      <c r="X70" s="610"/>
      <c r="Y70" s="357">
        <v>7</v>
      </c>
      <c r="Z70" s="314">
        <f>対戦チーム表!E25</f>
        <v>0</v>
      </c>
      <c r="AB70" s="393">
        <f t="shared" si="57"/>
        <v>7</v>
      </c>
      <c r="AC70" s="372">
        <f t="shared" si="58"/>
        <v>0</v>
      </c>
      <c r="AD70" s="413"/>
      <c r="AE70" s="414"/>
      <c r="AF70" s="413"/>
      <c r="AG70" s="414"/>
      <c r="AH70" s="400"/>
      <c r="AI70" s="401"/>
      <c r="AJ70" s="413"/>
      <c r="AK70" s="414"/>
      <c r="AL70" s="411"/>
      <c r="AM70" s="412"/>
      <c r="AN70" s="402"/>
      <c r="AO70" s="399"/>
      <c r="AP70" s="409"/>
      <c r="AQ70" s="410"/>
      <c r="AR70" s="402">
        <f t="shared" si="54"/>
        <v>0</v>
      </c>
      <c r="AS70" s="403">
        <f t="shared" si="55"/>
        <v>0</v>
      </c>
      <c r="AT70" s="403">
        <f t="shared" si="56"/>
        <v>0</v>
      </c>
      <c r="AU70" s="403">
        <f t="shared" si="56"/>
        <v>0</v>
      </c>
      <c r="AV70" s="403" t="e">
        <f t="shared" si="59"/>
        <v>#DIV/0!</v>
      </c>
      <c r="AW70" s="403">
        <f t="shared" si="60"/>
        <v>0</v>
      </c>
      <c r="AX70" s="403">
        <f>_xlfn.RANK.EQ(AW70,AW70:AW80)</f>
        <v>1</v>
      </c>
    </row>
    <row r="71" spans="2:50" ht="27.75" customHeight="1" thickBot="1">
      <c r="B71" s="359">
        <v>7</v>
      </c>
      <c r="C71" s="360">
        <v>4</v>
      </c>
      <c r="D71" s="361" t="str">
        <f t="shared" si="62"/>
        <v>白馬スノー</v>
      </c>
      <c r="E71" s="454">
        <v>21</v>
      </c>
      <c r="F71" s="454" t="s">
        <v>6</v>
      </c>
      <c r="G71" s="454">
        <v>9</v>
      </c>
      <c r="H71" s="360">
        <v>1</v>
      </c>
      <c r="I71" s="455" t="str">
        <f t="shared" si="63"/>
        <v>川中島</v>
      </c>
      <c r="J71" s="360">
        <v>3</v>
      </c>
      <c r="K71" s="367" t="str">
        <f t="shared" si="64"/>
        <v>戸倉</v>
      </c>
      <c r="M71" s="389">
        <v>7</v>
      </c>
      <c r="N71" s="360">
        <v>5</v>
      </c>
      <c r="O71" s="416" t="str">
        <f t="shared" si="65"/>
        <v>かじの葉</v>
      </c>
      <c r="P71" s="456">
        <v>21</v>
      </c>
      <c r="Q71" s="454" t="s">
        <v>6</v>
      </c>
      <c r="R71" s="456">
        <v>14</v>
      </c>
      <c r="S71" s="360">
        <v>2</v>
      </c>
      <c r="T71" s="457" t="str">
        <f t="shared" si="66"/>
        <v>明科</v>
      </c>
      <c r="U71" s="360">
        <v>6</v>
      </c>
      <c r="V71" s="458" t="str">
        <f t="shared" si="67"/>
        <v>山形JVC</v>
      </c>
      <c r="X71" s="292"/>
      <c r="Y71" s="292"/>
      <c r="Z71" s="292"/>
    </row>
    <row r="72" spans="2:50" s="459" customFormat="1" ht="27.75" customHeight="1">
      <c r="B72" s="369"/>
      <c r="C72" s="370"/>
      <c r="D72" s="370"/>
      <c r="E72" s="369"/>
      <c r="F72" s="369"/>
      <c r="G72" s="369"/>
      <c r="H72" s="370"/>
      <c r="I72" s="370"/>
      <c r="J72" s="369"/>
      <c r="K72" s="370"/>
      <c r="L72" s="371"/>
      <c r="M72" s="369"/>
      <c r="N72" s="370"/>
      <c r="O72" s="418"/>
      <c r="P72" s="369"/>
      <c r="Q72" s="369"/>
      <c r="R72" s="369"/>
      <c r="S72" s="370"/>
      <c r="T72" s="370"/>
      <c r="U72" s="370"/>
      <c r="V72" s="370"/>
      <c r="X72" s="292"/>
      <c r="Y72" s="292"/>
      <c r="Z72" s="292"/>
      <c r="AC72" s="460"/>
    </row>
    <row r="73" spans="2:50" s="459" customFormat="1" ht="15" customHeight="1">
      <c r="B73" s="369"/>
      <c r="C73" s="370"/>
      <c r="D73" s="370"/>
      <c r="E73" s="369"/>
      <c r="F73" s="369"/>
      <c r="G73" s="369"/>
      <c r="H73" s="370"/>
      <c r="I73" s="370"/>
      <c r="J73" s="369"/>
      <c r="K73" s="370"/>
      <c r="L73" s="371"/>
      <c r="M73" s="369"/>
      <c r="N73" s="370"/>
      <c r="O73" s="418"/>
      <c r="P73" s="369"/>
      <c r="Q73" s="369"/>
      <c r="R73" s="369"/>
      <c r="S73" s="370"/>
      <c r="T73" s="370"/>
      <c r="U73" s="370"/>
      <c r="V73" s="370"/>
      <c r="X73" s="292"/>
      <c r="Y73" s="292"/>
      <c r="Z73" s="292"/>
      <c r="AC73" s="460"/>
    </row>
    <row r="74" spans="2:50" ht="15.75" customHeight="1">
      <c r="B74" s="290"/>
      <c r="C74" s="290"/>
      <c r="D74" s="291"/>
      <c r="E74" s="290"/>
      <c r="F74" s="290"/>
      <c r="G74" s="290"/>
      <c r="H74" s="290"/>
      <c r="I74" s="291"/>
      <c r="J74" s="290"/>
      <c r="K74" s="291"/>
      <c r="M74" s="290"/>
      <c r="N74" s="290"/>
      <c r="O74" s="291"/>
      <c r="P74" s="290"/>
      <c r="Q74" s="290"/>
      <c r="R74" s="290"/>
      <c r="S74" s="290"/>
      <c r="T74" s="291"/>
      <c r="U74" s="290"/>
      <c r="V74" s="291"/>
      <c r="X74" s="292"/>
      <c r="Y74" s="292"/>
      <c r="Z74" s="292"/>
    </row>
    <row r="75" spans="2:50">
      <c r="B75" s="582" t="s">
        <v>18</v>
      </c>
      <c r="C75" s="582"/>
      <c r="D75" s="583"/>
      <c r="E75" s="583"/>
      <c r="F75" s="290"/>
      <c r="G75" s="290"/>
      <c r="H75" s="290"/>
      <c r="I75" s="291"/>
      <c r="J75" s="290"/>
      <c r="K75" s="291"/>
      <c r="M75" s="290"/>
      <c r="N75" s="290"/>
      <c r="O75" s="291"/>
      <c r="P75" s="290"/>
      <c r="Q75" s="290"/>
      <c r="R75" s="290"/>
      <c r="S75" s="290"/>
      <c r="T75" s="291"/>
      <c r="U75" s="290"/>
      <c r="V75" s="291"/>
      <c r="X75" s="293" t="s">
        <v>11</v>
      </c>
      <c r="Y75" s="292"/>
      <c r="Z75" s="292"/>
    </row>
    <row r="76" spans="2:50" ht="18.95" customHeight="1" thickBot="1"/>
    <row r="77" spans="2:50" ht="28.5" customHeight="1" thickBot="1">
      <c r="B77" s="584" t="s">
        <v>12</v>
      </c>
      <c r="C77" s="585"/>
      <c r="D77" s="585"/>
      <c r="E77" s="585"/>
      <c r="F77" s="585"/>
      <c r="G77" s="585"/>
      <c r="H77" s="585"/>
      <c r="I77" s="585"/>
      <c r="J77" s="585"/>
      <c r="K77" s="586"/>
      <c r="M77" s="584" t="s">
        <v>13</v>
      </c>
      <c r="N77" s="585"/>
      <c r="O77" s="585"/>
      <c r="P77" s="585"/>
      <c r="Q77" s="585"/>
      <c r="R77" s="585"/>
      <c r="S77" s="585"/>
      <c r="T77" s="585"/>
      <c r="U77" s="585"/>
      <c r="V77" s="586"/>
      <c r="X77" s="295" t="s">
        <v>0</v>
      </c>
      <c r="Y77" s="296" t="s">
        <v>123</v>
      </c>
      <c r="Z77" s="297" t="s">
        <v>1</v>
      </c>
      <c r="AB77" s="393" t="s">
        <v>29</v>
      </c>
      <c r="AC77" s="419"/>
      <c r="AD77" s="373"/>
      <c r="AE77" s="374" t="str">
        <f>AC78</f>
        <v>明科</v>
      </c>
      <c r="AF77" s="461"/>
      <c r="AG77" s="374" t="str">
        <f>AC79</f>
        <v>黒川JVC</v>
      </c>
      <c r="AH77" s="373"/>
      <c r="AI77" s="374" t="str">
        <f>AC80</f>
        <v>川中島</v>
      </c>
      <c r="AJ77" s="462"/>
      <c r="AK77" s="374" t="str">
        <f>AC81</f>
        <v>小井川</v>
      </c>
      <c r="AL77" s="373"/>
      <c r="AM77" s="463" t="str">
        <f>AC82</f>
        <v>須坂南部</v>
      </c>
      <c r="AN77" s="568" t="str">
        <f>AC83</f>
        <v>山形JVC</v>
      </c>
      <c r="AO77" s="569"/>
      <c r="AP77" s="373"/>
      <c r="AQ77" s="374">
        <f>AC84</f>
        <v>0</v>
      </c>
      <c r="AR77" s="394" t="s">
        <v>20</v>
      </c>
      <c r="AS77" s="340" t="s">
        <v>21</v>
      </c>
      <c r="AT77" s="340" t="s">
        <v>22</v>
      </c>
      <c r="AU77" s="340" t="s">
        <v>23</v>
      </c>
      <c r="AV77" s="340" t="s">
        <v>24</v>
      </c>
      <c r="AW77" s="346" t="s">
        <v>25</v>
      </c>
      <c r="AX77" s="346" t="s">
        <v>26</v>
      </c>
    </row>
    <row r="78" spans="2:50" ht="24" customHeight="1" thickTop="1" thickBot="1">
      <c r="B78" s="310" t="s">
        <v>2</v>
      </c>
      <c r="C78" s="306" t="s">
        <v>27</v>
      </c>
      <c r="D78" s="311" t="s">
        <v>3</v>
      </c>
      <c r="E78" s="312" t="s">
        <v>4</v>
      </c>
      <c r="F78" s="312"/>
      <c r="G78" s="312" t="s">
        <v>4</v>
      </c>
      <c r="H78" s="306" t="s">
        <v>27</v>
      </c>
      <c r="I78" s="375" t="s">
        <v>3</v>
      </c>
      <c r="J78" s="306" t="s">
        <v>27</v>
      </c>
      <c r="K78" s="447" t="s">
        <v>5</v>
      </c>
      <c r="M78" s="310" t="s">
        <v>2</v>
      </c>
      <c r="N78" s="306" t="s">
        <v>27</v>
      </c>
      <c r="O78" s="311" t="s">
        <v>3</v>
      </c>
      <c r="P78" s="312" t="s">
        <v>4</v>
      </c>
      <c r="Q78" s="312"/>
      <c r="R78" s="312" t="s">
        <v>4</v>
      </c>
      <c r="S78" s="306" t="s">
        <v>27</v>
      </c>
      <c r="T78" s="375" t="s">
        <v>3</v>
      </c>
      <c r="U78" s="306" t="s">
        <v>27</v>
      </c>
      <c r="V78" s="447" t="s">
        <v>5</v>
      </c>
      <c r="X78" s="608" t="str">
        <f>X64</f>
        <v>芝沢体育館</v>
      </c>
      <c r="Y78" s="464">
        <v>1</v>
      </c>
      <c r="Z78" s="314" t="str">
        <f>対戦チーム表!K19</f>
        <v>明科</v>
      </c>
      <c r="AB78" s="393">
        <f>Y78</f>
        <v>1</v>
      </c>
      <c r="AC78" s="372" t="str">
        <f>Z78</f>
        <v>明科</v>
      </c>
      <c r="AD78" s="396"/>
      <c r="AE78" s="397"/>
      <c r="AF78" s="398">
        <f>AE79</f>
        <v>21</v>
      </c>
      <c r="AG78" s="399">
        <f>AD79</f>
        <v>12</v>
      </c>
      <c r="AH78" s="400">
        <f>AE80</f>
        <v>19</v>
      </c>
      <c r="AI78" s="401">
        <f>AD80</f>
        <v>21</v>
      </c>
      <c r="AJ78" s="398">
        <f>AE81</f>
        <v>21</v>
      </c>
      <c r="AK78" s="399">
        <f>AD81</f>
        <v>17</v>
      </c>
      <c r="AL78" s="400">
        <f>AE82</f>
        <v>14</v>
      </c>
      <c r="AM78" s="401">
        <f>AD82</f>
        <v>21</v>
      </c>
      <c r="AN78" s="398">
        <f>AE83</f>
        <v>17</v>
      </c>
      <c r="AO78" s="399">
        <f>AD83</f>
        <v>21</v>
      </c>
      <c r="AP78" s="400">
        <f>AE84</f>
        <v>0</v>
      </c>
      <c r="AQ78" s="401">
        <f>AD84</f>
        <v>0</v>
      </c>
      <c r="AR78" s="402">
        <f>IF((AD78&lt;AE78),1,0)+IF((AF78&lt;AG78),1,0)+IF((AH78&lt;AI78),1,0)+IF((AJ78&lt;AK78),1,0)+IF((AL78&lt;AM78),1,0)+IF((AN78&lt;AO78),1,0)+IF((AP78&lt;AQ78),1,0)</f>
        <v>3</v>
      </c>
      <c r="AS78" s="403">
        <f t="shared" ref="AS78:AS84" si="68">IF((AE78&gt;AF78),1,0)+IF((AG78&gt;AH78),1,0)+IF((AI78&gt;AJ78),1,0)+IF((AK78&gt;AL78),1,0)+IF((AM78&gt;AN78),1,0)+IF((AO78&gt;AP78),1,0)+IF((AQ78&gt;AR78),1,0)</f>
        <v>3</v>
      </c>
      <c r="AT78" s="403">
        <f t="shared" ref="AT78:AU84" si="69">AD78+AF78+AH78+AJ78+AL78+AN78+AP78</f>
        <v>92</v>
      </c>
      <c r="AU78" s="403">
        <f t="shared" si="69"/>
        <v>92</v>
      </c>
      <c r="AV78" s="403">
        <f>AT78/AU78</f>
        <v>1</v>
      </c>
      <c r="AW78" s="403">
        <f>AT78-AU78</f>
        <v>0</v>
      </c>
      <c r="AX78" s="403">
        <f>_xlfn.RANK.EQ(AW78,AW78:AW84)</f>
        <v>3</v>
      </c>
    </row>
    <row r="79" spans="2:50" ht="27.75" customHeight="1" thickTop="1">
      <c r="B79" s="323">
        <v>1</v>
      </c>
      <c r="C79" s="324">
        <v>1</v>
      </c>
      <c r="D79" s="406" t="str">
        <f>VLOOKUP(C79,$Y$78:$Z$84,2)</f>
        <v>明科</v>
      </c>
      <c r="E79" s="448">
        <v>21</v>
      </c>
      <c r="F79" s="448" t="s">
        <v>6</v>
      </c>
      <c r="G79" s="448">
        <v>12</v>
      </c>
      <c r="H79" s="408">
        <v>2</v>
      </c>
      <c r="I79" s="406" t="str">
        <f>VLOOKUP(H79,$Y$78:$Z$84,2)</f>
        <v>黒川JVC</v>
      </c>
      <c r="J79" s="408">
        <v>5</v>
      </c>
      <c r="K79" s="404" t="str">
        <f>VLOOKUP(J79,$Y$78:$Z$84,2)</f>
        <v>須坂南部</v>
      </c>
      <c r="M79" s="323">
        <v>1</v>
      </c>
      <c r="N79" s="405">
        <v>3</v>
      </c>
      <c r="O79" s="406" t="str">
        <f>VLOOKUP(N79,$Y$78:$Z$84,2)</f>
        <v>川中島</v>
      </c>
      <c r="P79" s="448">
        <v>13</v>
      </c>
      <c r="Q79" s="448" t="s">
        <v>7</v>
      </c>
      <c r="R79" s="448">
        <v>21</v>
      </c>
      <c r="S79" s="405">
        <v>4</v>
      </c>
      <c r="T79" s="406" t="str">
        <f>VLOOKUP(S79,$Y$78:$Z$84,2)</f>
        <v>小井川</v>
      </c>
      <c r="U79" s="408">
        <v>6</v>
      </c>
      <c r="V79" s="404" t="str">
        <f>VLOOKUP(U79,$Y$78:$Z$84,2)</f>
        <v>山形JVC</v>
      </c>
      <c r="X79" s="609"/>
      <c r="Y79" s="464">
        <v>2</v>
      </c>
      <c r="Z79" s="314" t="str">
        <f>対戦チーム表!K20</f>
        <v>黒川JVC</v>
      </c>
      <c r="AB79" s="393">
        <f t="shared" ref="AB79:AB84" si="70">Y79</f>
        <v>2</v>
      </c>
      <c r="AC79" s="372" t="str">
        <f t="shared" ref="AC79:AC84" si="71">Z79</f>
        <v>黒川JVC</v>
      </c>
      <c r="AD79" s="336">
        <f>G79</f>
        <v>12</v>
      </c>
      <c r="AE79" s="337">
        <f>E79</f>
        <v>21</v>
      </c>
      <c r="AF79" s="396"/>
      <c r="AG79" s="397"/>
      <c r="AH79" s="400">
        <f>AG80</f>
        <v>11</v>
      </c>
      <c r="AI79" s="401">
        <f>AF80</f>
        <v>21</v>
      </c>
      <c r="AJ79" s="398">
        <f>AG81</f>
        <v>12</v>
      </c>
      <c r="AK79" s="399">
        <f>AF81</f>
        <v>21</v>
      </c>
      <c r="AL79" s="400">
        <f>AG82</f>
        <v>10</v>
      </c>
      <c r="AM79" s="401">
        <f>AF82</f>
        <v>21</v>
      </c>
      <c r="AN79" s="398">
        <f>AG83</f>
        <v>21</v>
      </c>
      <c r="AO79" s="399">
        <f>AF83</f>
        <v>17</v>
      </c>
      <c r="AP79" s="400">
        <f>AG84</f>
        <v>0</v>
      </c>
      <c r="AQ79" s="401">
        <f>AF84</f>
        <v>0</v>
      </c>
      <c r="AR79" s="402">
        <f t="shared" ref="AR79:AR83" si="72">IF((AD79&lt;AE79),1,0)+IF((AF79&lt;AG79),1,0)+IF((AH79&lt;AI79),1,0)+IF((AJ79&lt;AK79),1,0)+IF((AL79&lt;AM79),1,0)+IF((AN79&lt;AO79),1,0)+IF((AP79&lt;AQ79),1,0)</f>
        <v>4</v>
      </c>
      <c r="AS79" s="403">
        <f t="shared" si="68"/>
        <v>4</v>
      </c>
      <c r="AT79" s="403">
        <f t="shared" si="69"/>
        <v>66</v>
      </c>
      <c r="AU79" s="403">
        <f t="shared" si="69"/>
        <v>101</v>
      </c>
      <c r="AV79" s="403">
        <f t="shared" ref="AV79:AV84" si="73">AT79/AU79</f>
        <v>0.65346534653465349</v>
      </c>
      <c r="AW79" s="403">
        <f t="shared" ref="AW79:AW84" si="74">AT79-AU79</f>
        <v>-35</v>
      </c>
      <c r="AX79" s="403">
        <f t="shared" ref="AX79" si="75">_xlfn.RANK.EQ(AW79,AW79:AW85)</f>
        <v>6</v>
      </c>
    </row>
    <row r="80" spans="2:50" ht="27.75" customHeight="1">
      <c r="B80" s="338">
        <v>2</v>
      </c>
      <c r="C80" s="339">
        <v>5</v>
      </c>
      <c r="D80" s="340" t="str">
        <f t="shared" ref="D80:D85" si="76">VLOOKUP(C80,$Y$78:$Z$84,2)</f>
        <v>須坂南部</v>
      </c>
      <c r="E80" s="427">
        <v>21</v>
      </c>
      <c r="F80" s="427" t="s">
        <v>6</v>
      </c>
      <c r="G80" s="427">
        <v>16</v>
      </c>
      <c r="H80" s="339">
        <v>6</v>
      </c>
      <c r="I80" s="340" t="str">
        <f t="shared" ref="I80:K85" si="77">VLOOKUP(H80,$Y$78:$Z$84,2)</f>
        <v>山形JVC</v>
      </c>
      <c r="J80" s="339">
        <v>1</v>
      </c>
      <c r="K80" s="345" t="str">
        <f t="shared" si="77"/>
        <v>明科</v>
      </c>
      <c r="M80" s="338">
        <v>2</v>
      </c>
      <c r="N80" s="339">
        <v>2</v>
      </c>
      <c r="O80" s="340" t="str">
        <f t="shared" ref="O80" si="78">VLOOKUP(N80,$Y$78:$Z$84,2)</f>
        <v>黒川JVC</v>
      </c>
      <c r="P80" s="427">
        <v>21</v>
      </c>
      <c r="Q80" s="427" t="s">
        <v>6</v>
      </c>
      <c r="R80" s="427">
        <v>11</v>
      </c>
      <c r="S80" s="339">
        <v>3</v>
      </c>
      <c r="T80" s="340" t="str">
        <f t="shared" ref="T80:V85" si="79">VLOOKUP(S80,$Y$78:$Z$84,2)</f>
        <v>川中島</v>
      </c>
      <c r="U80" s="339">
        <v>4</v>
      </c>
      <c r="V80" s="345" t="str">
        <f t="shared" si="79"/>
        <v>小井川</v>
      </c>
      <c r="X80" s="609"/>
      <c r="Y80" s="464">
        <v>3</v>
      </c>
      <c r="Z80" s="314" t="str">
        <f>対戦チーム表!K21</f>
        <v>川中島</v>
      </c>
      <c r="AB80" s="393">
        <f t="shared" si="70"/>
        <v>3</v>
      </c>
      <c r="AC80" s="372" t="str">
        <f t="shared" si="71"/>
        <v>川中島</v>
      </c>
      <c r="AD80" s="336">
        <f>G82</f>
        <v>21</v>
      </c>
      <c r="AE80" s="337">
        <f>E82</f>
        <v>19</v>
      </c>
      <c r="AF80" s="348">
        <f>P80</f>
        <v>21</v>
      </c>
      <c r="AG80" s="337">
        <f>R80</f>
        <v>11</v>
      </c>
      <c r="AH80" s="409"/>
      <c r="AI80" s="410"/>
      <c r="AJ80" s="398">
        <f>AI81</f>
        <v>13</v>
      </c>
      <c r="AK80" s="399">
        <f>AH81</f>
        <v>21</v>
      </c>
      <c r="AL80" s="400">
        <f>AI82</f>
        <v>6</v>
      </c>
      <c r="AM80" s="401">
        <f>AH82</f>
        <v>21</v>
      </c>
      <c r="AN80" s="398">
        <f>AI83</f>
        <v>0</v>
      </c>
      <c r="AO80" s="399">
        <f>AH83</f>
        <v>0</v>
      </c>
      <c r="AP80" s="400">
        <f>AI84</f>
        <v>0</v>
      </c>
      <c r="AQ80" s="401">
        <f>AH84</f>
        <v>0</v>
      </c>
      <c r="AR80" s="402">
        <f t="shared" si="72"/>
        <v>2</v>
      </c>
      <c r="AS80" s="403">
        <f t="shared" si="68"/>
        <v>3</v>
      </c>
      <c r="AT80" s="403">
        <f t="shared" si="69"/>
        <v>61</v>
      </c>
      <c r="AU80" s="403">
        <f t="shared" si="69"/>
        <v>72</v>
      </c>
      <c r="AV80" s="403">
        <f t="shared" si="73"/>
        <v>0.84722222222222221</v>
      </c>
      <c r="AW80" s="403">
        <f t="shared" si="74"/>
        <v>-11</v>
      </c>
      <c r="AX80" s="403">
        <f>_xlfn.RANK.EQ(AW80,AW80:AW91)</f>
        <v>5</v>
      </c>
    </row>
    <row r="81" spans="2:50" ht="27.75" customHeight="1">
      <c r="B81" s="465">
        <v>3</v>
      </c>
      <c r="C81" s="354">
        <v>4</v>
      </c>
      <c r="D81" s="303" t="str">
        <f t="shared" si="76"/>
        <v>小井川</v>
      </c>
      <c r="E81" s="427">
        <v>21</v>
      </c>
      <c r="F81" s="427" t="s">
        <v>6</v>
      </c>
      <c r="G81" s="427">
        <v>16</v>
      </c>
      <c r="H81" s="354">
        <v>5</v>
      </c>
      <c r="I81" s="303" t="str">
        <f t="shared" si="77"/>
        <v>須坂南部</v>
      </c>
      <c r="J81" s="339">
        <v>2</v>
      </c>
      <c r="K81" s="345" t="str">
        <f t="shared" si="77"/>
        <v>黒川JVC</v>
      </c>
      <c r="M81" s="465">
        <v>3</v>
      </c>
      <c r="N81" s="339">
        <v>6</v>
      </c>
      <c r="O81" s="303" t="str">
        <f t="shared" ref="O81" si="80">VLOOKUP(N81,$Y$78:$Z$84,2)</f>
        <v>山形JVC</v>
      </c>
      <c r="P81" s="427">
        <v>21</v>
      </c>
      <c r="Q81" s="427" t="s">
        <v>6</v>
      </c>
      <c r="R81" s="427">
        <v>17</v>
      </c>
      <c r="S81" s="339">
        <v>1</v>
      </c>
      <c r="T81" s="303" t="str">
        <f t="shared" si="79"/>
        <v>明科</v>
      </c>
      <c r="U81" s="339">
        <v>3</v>
      </c>
      <c r="V81" s="345" t="str">
        <f t="shared" si="79"/>
        <v>川中島</v>
      </c>
      <c r="X81" s="609"/>
      <c r="Y81" s="464">
        <v>4</v>
      </c>
      <c r="Z81" s="314" t="str">
        <f>対戦チーム表!K22</f>
        <v>小井川</v>
      </c>
      <c r="AB81" s="393">
        <f t="shared" si="70"/>
        <v>4</v>
      </c>
      <c r="AC81" s="372" t="str">
        <f t="shared" si="71"/>
        <v>小井川</v>
      </c>
      <c r="AD81" s="348">
        <f>E85</f>
        <v>17</v>
      </c>
      <c r="AE81" s="337">
        <f>G85</f>
        <v>21</v>
      </c>
      <c r="AF81" s="348">
        <f>R82</f>
        <v>21</v>
      </c>
      <c r="AG81" s="337">
        <f>P82</f>
        <v>12</v>
      </c>
      <c r="AH81" s="355">
        <f>R79</f>
        <v>21</v>
      </c>
      <c r="AI81" s="356">
        <f>P79</f>
        <v>13</v>
      </c>
      <c r="AJ81" s="396"/>
      <c r="AK81" s="397"/>
      <c r="AL81" s="400">
        <f>AK82</f>
        <v>21</v>
      </c>
      <c r="AM81" s="401">
        <f>AJ82</f>
        <v>16</v>
      </c>
      <c r="AN81" s="398">
        <f>AK83</f>
        <v>21</v>
      </c>
      <c r="AO81" s="399">
        <f>AJ83</f>
        <v>13</v>
      </c>
      <c r="AP81" s="400">
        <f>AK84</f>
        <v>0</v>
      </c>
      <c r="AQ81" s="401">
        <f>AJ84</f>
        <v>0</v>
      </c>
      <c r="AR81" s="402">
        <f t="shared" si="72"/>
        <v>1</v>
      </c>
      <c r="AS81" s="403">
        <f t="shared" si="68"/>
        <v>2</v>
      </c>
      <c r="AT81" s="403">
        <f t="shared" si="69"/>
        <v>101</v>
      </c>
      <c r="AU81" s="403">
        <f t="shared" si="69"/>
        <v>75</v>
      </c>
      <c r="AV81" s="403">
        <f t="shared" si="73"/>
        <v>1.3466666666666667</v>
      </c>
      <c r="AW81" s="403">
        <f t="shared" si="74"/>
        <v>26</v>
      </c>
      <c r="AX81" s="403">
        <f>_xlfn.RANK.EQ(AW81,AW81:AW92)</f>
        <v>2</v>
      </c>
    </row>
    <row r="82" spans="2:50" ht="27.75" customHeight="1">
      <c r="B82" s="351">
        <v>4</v>
      </c>
      <c r="C82" s="339">
        <v>1</v>
      </c>
      <c r="D82" s="303" t="str">
        <f t="shared" si="76"/>
        <v>明科</v>
      </c>
      <c r="E82" s="427">
        <v>19</v>
      </c>
      <c r="F82" s="427" t="s">
        <v>7</v>
      </c>
      <c r="G82" s="427">
        <v>21</v>
      </c>
      <c r="H82" s="339">
        <v>3</v>
      </c>
      <c r="I82" s="303" t="str">
        <f t="shared" si="77"/>
        <v>川中島</v>
      </c>
      <c r="J82" s="339">
        <v>5</v>
      </c>
      <c r="K82" s="345" t="str">
        <f t="shared" si="77"/>
        <v>須坂南部</v>
      </c>
      <c r="M82" s="351">
        <v>4</v>
      </c>
      <c r="N82" s="354">
        <v>2</v>
      </c>
      <c r="O82" s="303" t="str">
        <f t="shared" ref="O82" si="81">VLOOKUP(N82,$Y$78:$Z$84,2)</f>
        <v>黒川JVC</v>
      </c>
      <c r="P82" s="427">
        <v>12</v>
      </c>
      <c r="Q82" s="427" t="s">
        <v>6</v>
      </c>
      <c r="R82" s="427">
        <v>21</v>
      </c>
      <c r="S82" s="354">
        <v>4</v>
      </c>
      <c r="T82" s="303" t="str">
        <f t="shared" si="79"/>
        <v>小井川</v>
      </c>
      <c r="U82" s="339">
        <v>6</v>
      </c>
      <c r="V82" s="345" t="str">
        <f t="shared" si="79"/>
        <v>山形JVC</v>
      </c>
      <c r="X82" s="609"/>
      <c r="Y82" s="464">
        <v>5</v>
      </c>
      <c r="Z82" s="314" t="str">
        <f>対戦チーム表!K23</f>
        <v>須坂南部</v>
      </c>
      <c r="AB82" s="393">
        <f t="shared" si="70"/>
        <v>5</v>
      </c>
      <c r="AC82" s="372" t="str">
        <f t="shared" si="71"/>
        <v>須坂南部</v>
      </c>
      <c r="AD82" s="348">
        <f>E83</f>
        <v>21</v>
      </c>
      <c r="AE82" s="337">
        <f>G83</f>
        <v>14</v>
      </c>
      <c r="AF82" s="348">
        <v>21</v>
      </c>
      <c r="AG82" s="337">
        <v>10</v>
      </c>
      <c r="AH82" s="355">
        <f>G84</f>
        <v>21</v>
      </c>
      <c r="AI82" s="356">
        <f>E84</f>
        <v>6</v>
      </c>
      <c r="AJ82" s="336">
        <f>G81</f>
        <v>16</v>
      </c>
      <c r="AK82" s="337">
        <f>E81</f>
        <v>21</v>
      </c>
      <c r="AL82" s="409"/>
      <c r="AM82" s="410"/>
      <c r="AN82" s="398">
        <f>AM83</f>
        <v>0</v>
      </c>
      <c r="AO82" s="399">
        <f>AL83</f>
        <v>0</v>
      </c>
      <c r="AP82" s="400">
        <f>AM84</f>
        <v>0</v>
      </c>
      <c r="AQ82" s="401">
        <f>AL84</f>
        <v>0</v>
      </c>
      <c r="AR82" s="402">
        <f t="shared" si="72"/>
        <v>1</v>
      </c>
      <c r="AS82" s="403">
        <f t="shared" si="68"/>
        <v>1</v>
      </c>
      <c r="AT82" s="403">
        <f t="shared" si="69"/>
        <v>79</v>
      </c>
      <c r="AU82" s="403">
        <f t="shared" si="69"/>
        <v>51</v>
      </c>
      <c r="AV82" s="403">
        <f t="shared" si="73"/>
        <v>1.5490196078431373</v>
      </c>
      <c r="AW82" s="403">
        <f t="shared" si="74"/>
        <v>28</v>
      </c>
      <c r="AX82" s="403">
        <f>_xlfn.RANK.EQ(AW82,AW82:AW93)</f>
        <v>1</v>
      </c>
    </row>
    <row r="83" spans="2:50" ht="27.75" customHeight="1">
      <c r="B83" s="465">
        <v>5</v>
      </c>
      <c r="C83" s="339">
        <v>5</v>
      </c>
      <c r="D83" s="303" t="str">
        <f t="shared" si="76"/>
        <v>須坂南部</v>
      </c>
      <c r="E83" s="427">
        <v>21</v>
      </c>
      <c r="F83" s="427" t="s">
        <v>6</v>
      </c>
      <c r="G83" s="427">
        <v>14</v>
      </c>
      <c r="H83" s="339">
        <v>1</v>
      </c>
      <c r="I83" s="303" t="str">
        <f t="shared" si="77"/>
        <v>明科</v>
      </c>
      <c r="J83" s="339">
        <v>3</v>
      </c>
      <c r="K83" s="345" t="str">
        <f t="shared" si="77"/>
        <v>川中島</v>
      </c>
      <c r="M83" s="465">
        <v>5</v>
      </c>
      <c r="N83" s="339">
        <v>6</v>
      </c>
      <c r="O83" s="303" t="str">
        <f t="shared" ref="O83" si="82">VLOOKUP(N83,$Y$78:$Z$84,2)</f>
        <v>山形JVC</v>
      </c>
      <c r="P83" s="427">
        <v>17</v>
      </c>
      <c r="Q83" s="427" t="s">
        <v>6</v>
      </c>
      <c r="R83" s="427">
        <v>21</v>
      </c>
      <c r="S83" s="339">
        <v>2</v>
      </c>
      <c r="T83" s="303" t="str">
        <f t="shared" si="79"/>
        <v>黒川JVC</v>
      </c>
      <c r="U83" s="339">
        <v>4</v>
      </c>
      <c r="V83" s="345" t="str">
        <f t="shared" si="79"/>
        <v>小井川</v>
      </c>
      <c r="X83" s="609"/>
      <c r="Y83" s="464">
        <v>6</v>
      </c>
      <c r="Z83" s="314" t="str">
        <f>対戦チーム表!K24</f>
        <v>山形JVC</v>
      </c>
      <c r="AB83" s="393">
        <f t="shared" si="70"/>
        <v>6</v>
      </c>
      <c r="AC83" s="372" t="str">
        <f t="shared" si="71"/>
        <v>山形JVC</v>
      </c>
      <c r="AD83" s="336">
        <f>P81</f>
        <v>21</v>
      </c>
      <c r="AE83" s="337">
        <f>R81</f>
        <v>17</v>
      </c>
      <c r="AF83" s="348">
        <f>P83</f>
        <v>17</v>
      </c>
      <c r="AG83" s="337">
        <f>R83</f>
        <v>21</v>
      </c>
      <c r="AH83" s="466"/>
      <c r="AI83" s="412"/>
      <c r="AJ83" s="336">
        <f>R84</f>
        <v>13</v>
      </c>
      <c r="AK83" s="337">
        <f>P84</f>
        <v>21</v>
      </c>
      <c r="AL83" s="411"/>
      <c r="AM83" s="412"/>
      <c r="AN83" s="396"/>
      <c r="AO83" s="397"/>
      <c r="AP83" s="400">
        <f>AO84</f>
        <v>0</v>
      </c>
      <c r="AQ83" s="401">
        <f>AN84</f>
        <v>0</v>
      </c>
      <c r="AR83" s="402">
        <f t="shared" si="72"/>
        <v>2</v>
      </c>
      <c r="AS83" s="403">
        <f t="shared" si="68"/>
        <v>2</v>
      </c>
      <c r="AT83" s="403">
        <f t="shared" si="69"/>
        <v>51</v>
      </c>
      <c r="AU83" s="403">
        <f t="shared" si="69"/>
        <v>59</v>
      </c>
      <c r="AV83" s="403">
        <f t="shared" si="73"/>
        <v>0.86440677966101698</v>
      </c>
      <c r="AW83" s="403">
        <f t="shared" si="74"/>
        <v>-8</v>
      </c>
      <c r="AX83" s="403">
        <f>_xlfn.RANK.EQ(AW83,AW83:AW94)</f>
        <v>3</v>
      </c>
    </row>
    <row r="84" spans="2:50" ht="27.75" customHeight="1" thickBot="1">
      <c r="B84" s="351">
        <v>6</v>
      </c>
      <c r="C84" s="339">
        <v>3</v>
      </c>
      <c r="D84" s="303" t="str">
        <f t="shared" si="76"/>
        <v>川中島</v>
      </c>
      <c r="E84" s="427">
        <v>6</v>
      </c>
      <c r="F84" s="427" t="s">
        <v>6</v>
      </c>
      <c r="G84" s="427">
        <v>21</v>
      </c>
      <c r="H84" s="339">
        <v>5</v>
      </c>
      <c r="I84" s="303" t="str">
        <f t="shared" si="77"/>
        <v>須坂南部</v>
      </c>
      <c r="J84" s="339">
        <v>1</v>
      </c>
      <c r="K84" s="345" t="str">
        <f t="shared" si="77"/>
        <v>明科</v>
      </c>
      <c r="M84" s="351">
        <v>6</v>
      </c>
      <c r="N84" s="339">
        <v>4</v>
      </c>
      <c r="O84" s="340" t="str">
        <f t="shared" ref="O84" si="83">VLOOKUP(N84,$Y$78:$Z$84,2)</f>
        <v>小井川</v>
      </c>
      <c r="P84" s="427">
        <v>21</v>
      </c>
      <c r="Q84" s="427" t="s">
        <v>6</v>
      </c>
      <c r="R84" s="427">
        <v>13</v>
      </c>
      <c r="S84" s="339">
        <v>6</v>
      </c>
      <c r="T84" s="303" t="str">
        <f t="shared" si="79"/>
        <v>山形JVC</v>
      </c>
      <c r="U84" s="339">
        <v>2</v>
      </c>
      <c r="V84" s="345" t="str">
        <f t="shared" si="79"/>
        <v>黒川JVC</v>
      </c>
      <c r="X84" s="610"/>
      <c r="Y84" s="467">
        <v>7</v>
      </c>
      <c r="Z84" s="358">
        <f>対戦チーム表!K25</f>
        <v>0</v>
      </c>
      <c r="AB84" s="393">
        <f t="shared" si="70"/>
        <v>7</v>
      </c>
      <c r="AC84" s="372">
        <f t="shared" si="71"/>
        <v>0</v>
      </c>
      <c r="AD84" s="413"/>
      <c r="AE84" s="414"/>
      <c r="AF84" s="468"/>
      <c r="AG84" s="414"/>
      <c r="AH84" s="413"/>
      <c r="AI84" s="414"/>
      <c r="AJ84" s="398"/>
      <c r="AK84" s="399"/>
      <c r="AL84" s="411"/>
      <c r="AM84" s="412"/>
      <c r="AN84" s="413"/>
      <c r="AO84" s="414"/>
      <c r="AP84" s="409"/>
      <c r="AQ84" s="410"/>
      <c r="AR84" s="402">
        <f>IF((AD84&lt;AE84),1,0)+IF((AF84&lt;AG84),1,0)+IF((AH84&lt;AI84),1,0)+IF((AJ84&lt;AK84),1,0)+IF((AL84&lt;AM84),1,0)+IF((AN84&lt;AO84),1,0)+IF((AP84&lt;AQ84),1,0)</f>
        <v>0</v>
      </c>
      <c r="AS84" s="403">
        <f t="shared" si="68"/>
        <v>0</v>
      </c>
      <c r="AT84" s="403">
        <f t="shared" si="69"/>
        <v>0</v>
      </c>
      <c r="AU84" s="403">
        <f t="shared" si="69"/>
        <v>0</v>
      </c>
      <c r="AV84" s="403" t="e">
        <f t="shared" si="73"/>
        <v>#DIV/0!</v>
      </c>
      <c r="AW84" s="403">
        <f t="shared" si="74"/>
        <v>0</v>
      </c>
      <c r="AX84" s="403">
        <f>_xlfn.RANK.EQ(AW84,AW84:AW95)</f>
        <v>3</v>
      </c>
    </row>
    <row r="85" spans="2:50" ht="27.75" customHeight="1" thickBot="1">
      <c r="B85" s="469">
        <v>7</v>
      </c>
      <c r="C85" s="360">
        <v>4</v>
      </c>
      <c r="D85" s="361" t="str">
        <f t="shared" si="76"/>
        <v>小井川</v>
      </c>
      <c r="E85" s="470">
        <v>17</v>
      </c>
      <c r="F85" s="470" t="s">
        <v>6</v>
      </c>
      <c r="G85" s="470">
        <v>21</v>
      </c>
      <c r="H85" s="360">
        <v>1</v>
      </c>
      <c r="I85" s="361" t="str">
        <f t="shared" si="77"/>
        <v>明科</v>
      </c>
      <c r="J85" s="360">
        <v>3</v>
      </c>
      <c r="K85" s="367" t="str">
        <f t="shared" si="77"/>
        <v>川中島</v>
      </c>
      <c r="M85" s="471">
        <v>7</v>
      </c>
      <c r="N85" s="360">
        <v>5</v>
      </c>
      <c r="O85" s="436" t="str">
        <f t="shared" ref="O85" si="84">VLOOKUP(N85,$Y$78:$Z$84,2)</f>
        <v>須坂南部</v>
      </c>
      <c r="P85" s="437">
        <v>21</v>
      </c>
      <c r="Q85" s="454" t="s">
        <v>6</v>
      </c>
      <c r="R85" s="454">
        <v>10</v>
      </c>
      <c r="S85" s="360">
        <v>2</v>
      </c>
      <c r="T85" s="436" t="str">
        <f t="shared" si="79"/>
        <v>黒川JVC</v>
      </c>
      <c r="U85" s="360">
        <v>6</v>
      </c>
      <c r="V85" s="367" t="str">
        <f t="shared" si="79"/>
        <v>山形JVC</v>
      </c>
      <c r="X85" s="292"/>
      <c r="Y85" s="292"/>
      <c r="Z85" s="292"/>
    </row>
    <row r="86" spans="2:50" ht="21" customHeight="1"/>
    <row r="89" spans="2:50">
      <c r="B89" s="288"/>
      <c r="C89" s="288"/>
      <c r="E89" s="613" t="str">
        <f>$E$1</f>
        <v>第１5回　松本錬成会</v>
      </c>
      <c r="F89" s="613"/>
      <c r="G89" s="613"/>
      <c r="H89" s="613"/>
      <c r="I89" s="613"/>
      <c r="J89" s="613"/>
      <c r="K89" s="613"/>
      <c r="M89" s="618" t="str">
        <f>対戦チーム表!B26</f>
        <v>臨空体育館</v>
      </c>
      <c r="N89" s="618"/>
      <c r="O89" s="618"/>
      <c r="P89" s="618"/>
      <c r="Q89" s="618"/>
      <c r="R89" s="614" t="str">
        <f>$R$1</f>
        <v>９月４日　対戦表</v>
      </c>
      <c r="S89" s="614"/>
      <c r="T89" s="614"/>
      <c r="U89" s="614"/>
      <c r="V89" s="614"/>
      <c r="X89" s="392"/>
      <c r="Y89" s="392"/>
      <c r="Z89" s="392"/>
    </row>
    <row r="91" spans="2:50">
      <c r="B91" s="582" t="s">
        <v>17</v>
      </c>
      <c r="C91" s="582"/>
      <c r="D91" s="583"/>
      <c r="E91" s="587"/>
      <c r="F91" s="290"/>
      <c r="G91" s="290"/>
      <c r="H91" s="290"/>
      <c r="I91" s="291"/>
      <c r="J91" s="290"/>
      <c r="K91" s="291"/>
      <c r="M91" s="290"/>
      <c r="N91" s="290"/>
      <c r="O91" s="291"/>
      <c r="P91" s="290"/>
      <c r="Q91" s="290"/>
      <c r="R91" s="290"/>
      <c r="S91" s="290"/>
      <c r="T91" s="291"/>
      <c r="U91" s="290"/>
      <c r="V91" s="291"/>
      <c r="X91" s="293" t="s">
        <v>11</v>
      </c>
      <c r="Y91" s="292"/>
      <c r="Z91" s="292"/>
    </row>
    <row r="92" spans="2:50" ht="18.95" customHeight="1" thickBot="1"/>
    <row r="93" spans="2:50" ht="24" customHeight="1" thickBot="1">
      <c r="B93" s="584" t="s">
        <v>12</v>
      </c>
      <c r="C93" s="585"/>
      <c r="D93" s="585"/>
      <c r="E93" s="585"/>
      <c r="F93" s="585"/>
      <c r="G93" s="585"/>
      <c r="H93" s="585"/>
      <c r="I93" s="585"/>
      <c r="J93" s="585"/>
      <c r="K93" s="586"/>
      <c r="M93" s="584" t="s">
        <v>13</v>
      </c>
      <c r="N93" s="585"/>
      <c r="O93" s="585"/>
      <c r="P93" s="585"/>
      <c r="Q93" s="585"/>
      <c r="R93" s="585"/>
      <c r="S93" s="585"/>
      <c r="T93" s="585"/>
      <c r="U93" s="585"/>
      <c r="V93" s="586"/>
      <c r="X93" s="295" t="s">
        <v>0</v>
      </c>
      <c r="Y93" s="296" t="s">
        <v>14</v>
      </c>
      <c r="Z93" s="297" t="s">
        <v>1</v>
      </c>
      <c r="AB93" s="393" t="s">
        <v>29</v>
      </c>
      <c r="AC93" s="419"/>
      <c r="AD93" s="373"/>
      <c r="AE93" s="374" t="str">
        <f>AC94</f>
        <v>須坂南部</v>
      </c>
      <c r="AF93" s="472"/>
      <c r="AG93" s="374" t="str">
        <f>AC95</f>
        <v>富岡南VBC</v>
      </c>
      <c r="AH93" s="568" t="str">
        <f>AC96</f>
        <v>みらくる</v>
      </c>
      <c r="AI93" s="569"/>
      <c r="AJ93" s="473"/>
      <c r="AK93" s="374" t="str">
        <f>AC97</f>
        <v>小井川</v>
      </c>
      <c r="AL93" s="373"/>
      <c r="AM93" s="374" t="str">
        <f>AC98</f>
        <v>黒川JVC</v>
      </c>
      <c r="AN93" s="473"/>
      <c r="AO93" s="374" t="str">
        <f>AC99</f>
        <v>コンセルヴァ</v>
      </c>
      <c r="AP93" s="373"/>
      <c r="AQ93" s="374">
        <f>AC100</f>
        <v>0</v>
      </c>
      <c r="AR93" s="394" t="s">
        <v>20</v>
      </c>
      <c r="AS93" s="340" t="s">
        <v>21</v>
      </c>
      <c r="AT93" s="340" t="s">
        <v>22</v>
      </c>
      <c r="AU93" s="340" t="s">
        <v>23</v>
      </c>
      <c r="AV93" s="340" t="s">
        <v>24</v>
      </c>
      <c r="AW93" s="346" t="s">
        <v>25</v>
      </c>
      <c r="AX93" s="346" t="s">
        <v>26</v>
      </c>
    </row>
    <row r="94" spans="2:50" ht="24" customHeight="1" thickTop="1" thickBot="1">
      <c r="B94" s="310" t="s">
        <v>2</v>
      </c>
      <c r="C94" s="306" t="s">
        <v>27</v>
      </c>
      <c r="D94" s="311" t="s">
        <v>3</v>
      </c>
      <c r="E94" s="312" t="s">
        <v>4</v>
      </c>
      <c r="F94" s="312"/>
      <c r="G94" s="312" t="s">
        <v>4</v>
      </c>
      <c r="H94" s="306" t="s">
        <v>27</v>
      </c>
      <c r="I94" s="375" t="s">
        <v>3</v>
      </c>
      <c r="J94" s="306" t="s">
        <v>27</v>
      </c>
      <c r="K94" s="447" t="s">
        <v>5</v>
      </c>
      <c r="M94" s="310" t="s">
        <v>2</v>
      </c>
      <c r="N94" s="306" t="s">
        <v>27</v>
      </c>
      <c r="O94" s="375" t="s">
        <v>3</v>
      </c>
      <c r="P94" s="312" t="s">
        <v>4</v>
      </c>
      <c r="Q94" s="312"/>
      <c r="R94" s="312" t="s">
        <v>4</v>
      </c>
      <c r="S94" s="306" t="s">
        <v>27</v>
      </c>
      <c r="T94" s="375" t="s">
        <v>3</v>
      </c>
      <c r="U94" s="306" t="s">
        <v>27</v>
      </c>
      <c r="V94" s="395" t="s">
        <v>5</v>
      </c>
      <c r="X94" s="608" t="str">
        <f>M89</f>
        <v>臨空体育館</v>
      </c>
      <c r="Y94" s="464">
        <v>1</v>
      </c>
      <c r="Z94" s="314" t="str">
        <f>対戦チーム表!E26</f>
        <v>須坂南部</v>
      </c>
      <c r="AB94" s="393">
        <f>Y94</f>
        <v>1</v>
      </c>
      <c r="AC94" s="372" t="str">
        <f>Z94</f>
        <v>須坂南部</v>
      </c>
      <c r="AD94" s="396"/>
      <c r="AE94" s="397"/>
      <c r="AF94" s="398">
        <f>AE95</f>
        <v>21</v>
      </c>
      <c r="AG94" s="399">
        <f>AD95</f>
        <v>12</v>
      </c>
      <c r="AH94" s="400">
        <f>AE96</f>
        <v>14</v>
      </c>
      <c r="AI94" s="401">
        <f>AD96</f>
        <v>21</v>
      </c>
      <c r="AJ94" s="398">
        <f>AE97</f>
        <v>19</v>
      </c>
      <c r="AK94" s="399">
        <f>AD97</f>
        <v>21</v>
      </c>
      <c r="AL94" s="400">
        <f>AE98</f>
        <v>21</v>
      </c>
      <c r="AM94" s="401">
        <f>AD98</f>
        <v>4</v>
      </c>
      <c r="AN94" s="398">
        <f>AE99</f>
        <v>21</v>
      </c>
      <c r="AO94" s="399">
        <f>AD99</f>
        <v>19</v>
      </c>
      <c r="AP94" s="400"/>
      <c r="AQ94" s="401"/>
      <c r="AR94" s="402">
        <f>IF((AD94&lt;AE94),1,0)+IF((AF94&lt;AG94),1,0)+IF((AH94&lt;AI94),1,0)+IF((AJ94&lt;AK94),1,0)+IF((AL94&lt;AM94),1,0)+IF((AN94&lt;AO94),1,0)+IF((AP94&lt;AQ94),1,0)</f>
        <v>2</v>
      </c>
      <c r="AS94" s="403">
        <f t="shared" ref="AS94:AS100" si="85">IF((AE94&gt;AF94),1,0)+IF((AG94&gt;AH94),1,0)+IF((AI94&gt;AJ94),1,0)+IF((AK94&gt;AL94),1,0)+IF((AM94&gt;AN94),1,0)+IF((AO94&gt;AP94),1,0)+IF((AQ94&gt;AR94),1,0)</f>
        <v>2</v>
      </c>
      <c r="AT94" s="403">
        <f t="shared" ref="AT94:AU100" si="86">AD94+AF94+AH94+AJ94+AL94+AN94+AP94</f>
        <v>96</v>
      </c>
      <c r="AU94" s="403">
        <f t="shared" si="86"/>
        <v>77</v>
      </c>
      <c r="AV94" s="403">
        <f>AT94/AU94</f>
        <v>1.2467532467532467</v>
      </c>
      <c r="AW94" s="403">
        <f>AT94-AU94</f>
        <v>19</v>
      </c>
      <c r="AX94" s="403">
        <f>_xlfn.RANK.EQ(AW94,AW94:AW100)</f>
        <v>2</v>
      </c>
    </row>
    <row r="95" spans="2:50" ht="28.5" customHeight="1" thickTop="1">
      <c r="B95" s="323">
        <v>1</v>
      </c>
      <c r="C95" s="324">
        <v>1</v>
      </c>
      <c r="D95" s="303" t="str">
        <f>VLOOKUP(C95,$Y$94:$Z$101,2)</f>
        <v>須坂南部</v>
      </c>
      <c r="E95" s="426">
        <v>21</v>
      </c>
      <c r="F95" s="426" t="s">
        <v>6</v>
      </c>
      <c r="G95" s="426">
        <v>12</v>
      </c>
      <c r="H95" s="474">
        <f>Y95</f>
        <v>2</v>
      </c>
      <c r="I95" s="303" t="str">
        <f>VLOOKUP(H95,$Y$94:$Z$101,2)</f>
        <v>富岡南VBC</v>
      </c>
      <c r="J95" s="324">
        <v>5</v>
      </c>
      <c r="K95" s="404" t="str">
        <f>VLOOKUP(J95,$Y$94:$Z$101,2)</f>
        <v>黒川JVC</v>
      </c>
      <c r="M95" s="323">
        <v>1</v>
      </c>
      <c r="N95" s="408">
        <v>3</v>
      </c>
      <c r="O95" s="303" t="str">
        <f>VLOOKUP(N95,$Y$94:$Z$101,2)</f>
        <v>みらくる</v>
      </c>
      <c r="P95" s="426">
        <v>21</v>
      </c>
      <c r="Q95" s="426" t="s">
        <v>7</v>
      </c>
      <c r="R95" s="426">
        <v>14</v>
      </c>
      <c r="S95" s="408">
        <f>Y97</f>
        <v>4</v>
      </c>
      <c r="T95" s="303" t="str">
        <f>VLOOKUP(S95,$Y$94:$Z$101,2)</f>
        <v>小井川</v>
      </c>
      <c r="U95" s="408">
        <v>6</v>
      </c>
      <c r="V95" s="404" t="str">
        <f>VLOOKUP(U95,$Y$94:$Z$101,2)</f>
        <v>コンセルヴァ</v>
      </c>
      <c r="X95" s="609"/>
      <c r="Y95" s="464">
        <v>2</v>
      </c>
      <c r="Z95" s="314" t="str">
        <f>対戦チーム表!E27</f>
        <v>富岡南VBC</v>
      </c>
      <c r="AB95" s="393">
        <f t="shared" ref="AB95:AB100" si="87">Y95</f>
        <v>2</v>
      </c>
      <c r="AC95" s="372" t="str">
        <f t="shared" ref="AC95:AC100" si="88">Z95</f>
        <v>富岡南VBC</v>
      </c>
      <c r="AD95" s="336">
        <f>G95</f>
        <v>12</v>
      </c>
      <c r="AE95" s="337">
        <f>E95</f>
        <v>21</v>
      </c>
      <c r="AF95" s="396"/>
      <c r="AG95" s="397"/>
      <c r="AH95" s="400">
        <f>AG96</f>
        <v>8</v>
      </c>
      <c r="AI95" s="401">
        <f>AF96</f>
        <v>21</v>
      </c>
      <c r="AJ95" s="398">
        <f>AG97</f>
        <v>21</v>
      </c>
      <c r="AK95" s="399">
        <f>AF97</f>
        <v>10</v>
      </c>
      <c r="AL95" s="400">
        <f>AG98</f>
        <v>21</v>
      </c>
      <c r="AM95" s="401">
        <f>AF98</f>
        <v>9</v>
      </c>
      <c r="AN95" s="398">
        <f>AG99</f>
        <v>21</v>
      </c>
      <c r="AO95" s="399">
        <f>AF99</f>
        <v>10</v>
      </c>
      <c r="AP95" s="400"/>
      <c r="AQ95" s="401"/>
      <c r="AR95" s="402">
        <f t="shared" ref="AR95:AR99" si="89">IF((AD95&lt;AE95),1,0)+IF((AF95&lt;AG95),1,0)+IF((AH95&lt;AI95),1,0)+IF((AJ95&lt;AK95),1,0)+IF((AL95&lt;AM95),1,0)+IF((AN95&lt;AO95),1,0)+IF((AP95&lt;AQ95),1,0)</f>
        <v>2</v>
      </c>
      <c r="AS95" s="403">
        <f t="shared" si="85"/>
        <v>2</v>
      </c>
      <c r="AT95" s="403">
        <f t="shared" si="86"/>
        <v>83</v>
      </c>
      <c r="AU95" s="403">
        <f t="shared" si="86"/>
        <v>71</v>
      </c>
      <c r="AV95" s="403">
        <f t="shared" ref="AV95:AV100" si="90">AT95/AU95</f>
        <v>1.1690140845070423</v>
      </c>
      <c r="AW95" s="403">
        <f t="shared" ref="AW95:AW100" si="91">AT95-AU95</f>
        <v>12</v>
      </c>
      <c r="AX95" s="403">
        <f t="shared" ref="AX95" si="92">_xlfn.RANK.EQ(AW95,AW95:AW101)</f>
        <v>2</v>
      </c>
    </row>
    <row r="96" spans="2:50" ht="28.5" customHeight="1">
      <c r="B96" s="351">
        <v>2</v>
      </c>
      <c r="C96" s="339">
        <v>5</v>
      </c>
      <c r="D96" s="303" t="str">
        <f t="shared" ref="D96:D101" si="93">VLOOKUP(C96,$Y$94:$Z$101,2)</f>
        <v>黒川JVC</v>
      </c>
      <c r="E96" s="427">
        <v>15</v>
      </c>
      <c r="F96" s="427" t="s">
        <v>6</v>
      </c>
      <c r="G96" s="427">
        <v>21</v>
      </c>
      <c r="H96" s="475">
        <v>6</v>
      </c>
      <c r="I96" s="303" t="str">
        <f t="shared" ref="I96:K101" si="94">VLOOKUP(H96,$Y$94:$Z$101,2)</f>
        <v>コンセルヴァ</v>
      </c>
      <c r="J96" s="339">
        <v>2</v>
      </c>
      <c r="K96" s="345" t="str">
        <f t="shared" si="94"/>
        <v>富岡南VBC</v>
      </c>
      <c r="M96" s="338">
        <v>2</v>
      </c>
      <c r="N96" s="339">
        <v>2</v>
      </c>
      <c r="O96" s="303" t="str">
        <f t="shared" ref="O96" si="95">VLOOKUP(N96,$Y$94:$Z$101,2)</f>
        <v>富岡南VBC</v>
      </c>
      <c r="P96" s="427">
        <v>8</v>
      </c>
      <c r="Q96" s="427" t="s">
        <v>6</v>
      </c>
      <c r="R96" s="427">
        <v>21</v>
      </c>
      <c r="S96" s="339">
        <v>3</v>
      </c>
      <c r="T96" s="303" t="str">
        <f t="shared" ref="T96:T101" si="96">VLOOKUP(S96,$Y$94:$Z$101,2)</f>
        <v>みらくる</v>
      </c>
      <c r="U96" s="339">
        <v>3</v>
      </c>
      <c r="V96" s="345" t="str">
        <f t="shared" ref="V96" si="97">VLOOKUP(U96,$Y$94:$Z$101,2)</f>
        <v>みらくる</v>
      </c>
      <c r="X96" s="609"/>
      <c r="Y96" s="464">
        <v>3</v>
      </c>
      <c r="Z96" s="314" t="str">
        <f>対戦チーム表!E28</f>
        <v>みらくる</v>
      </c>
      <c r="AB96" s="393">
        <f t="shared" si="87"/>
        <v>3</v>
      </c>
      <c r="AC96" s="372" t="str">
        <f t="shared" si="88"/>
        <v>みらくる</v>
      </c>
      <c r="AD96" s="336">
        <v>21</v>
      </c>
      <c r="AE96" s="337">
        <v>14</v>
      </c>
      <c r="AF96" s="348">
        <v>21</v>
      </c>
      <c r="AG96" s="337">
        <v>8</v>
      </c>
      <c r="AH96" s="409"/>
      <c r="AI96" s="410"/>
      <c r="AJ96" s="398">
        <f>AI97</f>
        <v>21</v>
      </c>
      <c r="AK96" s="399">
        <f>AH97</f>
        <v>14</v>
      </c>
      <c r="AL96" s="400">
        <f>AI98</f>
        <v>21</v>
      </c>
      <c r="AM96" s="401">
        <f>AH98</f>
        <v>14</v>
      </c>
      <c r="AN96" s="398">
        <f>AI99</f>
        <v>0</v>
      </c>
      <c r="AO96" s="399">
        <f>AH99</f>
        <v>0</v>
      </c>
      <c r="AP96" s="400"/>
      <c r="AQ96" s="401"/>
      <c r="AR96" s="402">
        <f t="shared" si="89"/>
        <v>0</v>
      </c>
      <c r="AS96" s="403">
        <f t="shared" si="85"/>
        <v>2</v>
      </c>
      <c r="AT96" s="403">
        <f t="shared" si="86"/>
        <v>84</v>
      </c>
      <c r="AU96" s="403">
        <f t="shared" si="86"/>
        <v>50</v>
      </c>
      <c r="AV96" s="403">
        <f t="shared" si="90"/>
        <v>1.68</v>
      </c>
      <c r="AW96" s="403">
        <f t="shared" si="91"/>
        <v>34</v>
      </c>
      <c r="AX96" s="403">
        <f>_xlfn.RANK.EQ(AW96,AW96:AW108)</f>
        <v>1</v>
      </c>
    </row>
    <row r="97" spans="2:50" ht="28.5" customHeight="1">
      <c r="B97" s="465">
        <v>3</v>
      </c>
      <c r="C97" s="339">
        <v>4</v>
      </c>
      <c r="D97" s="303" t="str">
        <f t="shared" si="93"/>
        <v>小井川</v>
      </c>
      <c r="E97" s="427">
        <v>21</v>
      </c>
      <c r="F97" s="427" t="s">
        <v>6</v>
      </c>
      <c r="G97" s="427">
        <v>20</v>
      </c>
      <c r="H97" s="475">
        <v>5</v>
      </c>
      <c r="I97" s="303" t="str">
        <f t="shared" si="94"/>
        <v>黒川JVC</v>
      </c>
      <c r="J97" s="339">
        <v>1</v>
      </c>
      <c r="K97" s="345" t="str">
        <f t="shared" si="94"/>
        <v>須坂南部</v>
      </c>
      <c r="M97" s="465">
        <v>3</v>
      </c>
      <c r="N97" s="339">
        <v>6</v>
      </c>
      <c r="O97" s="303" t="str">
        <f t="shared" ref="O97" si="98">VLOOKUP(N97,$Y$94:$Z$101,2)</f>
        <v>コンセルヴァ</v>
      </c>
      <c r="P97" s="427">
        <v>19</v>
      </c>
      <c r="Q97" s="427" t="s">
        <v>6</v>
      </c>
      <c r="R97" s="427">
        <v>21</v>
      </c>
      <c r="S97" s="339">
        <v>1</v>
      </c>
      <c r="T97" s="303" t="str">
        <f t="shared" si="96"/>
        <v>須坂南部</v>
      </c>
      <c r="U97" s="339">
        <v>6</v>
      </c>
      <c r="V97" s="345" t="str">
        <f t="shared" ref="V97" si="99">VLOOKUP(U97,$Y$94:$Z$101,2)</f>
        <v>コンセルヴァ</v>
      </c>
      <c r="X97" s="609"/>
      <c r="Y97" s="464">
        <v>4</v>
      </c>
      <c r="Z97" s="314" t="str">
        <f>対戦チーム表!E29</f>
        <v>小井川</v>
      </c>
      <c r="AB97" s="393">
        <f t="shared" si="87"/>
        <v>4</v>
      </c>
      <c r="AC97" s="372" t="str">
        <f t="shared" si="88"/>
        <v>小井川</v>
      </c>
      <c r="AD97" s="348">
        <v>21</v>
      </c>
      <c r="AE97" s="337">
        <v>19</v>
      </c>
      <c r="AF97" s="348">
        <f>G99</f>
        <v>10</v>
      </c>
      <c r="AG97" s="337">
        <f>E99</f>
        <v>21</v>
      </c>
      <c r="AH97" s="355">
        <f>R95</f>
        <v>14</v>
      </c>
      <c r="AI97" s="356">
        <f>P95</f>
        <v>21</v>
      </c>
      <c r="AJ97" s="396"/>
      <c r="AK97" s="397"/>
      <c r="AL97" s="400">
        <f>AK98</f>
        <v>21</v>
      </c>
      <c r="AM97" s="401">
        <f>AJ98</f>
        <v>20</v>
      </c>
      <c r="AN97" s="398">
        <f>AK99</f>
        <v>21</v>
      </c>
      <c r="AO97" s="399">
        <f>AJ99</f>
        <v>16</v>
      </c>
      <c r="AP97" s="400"/>
      <c r="AQ97" s="401"/>
      <c r="AR97" s="402">
        <f t="shared" si="89"/>
        <v>2</v>
      </c>
      <c r="AS97" s="403">
        <f t="shared" si="85"/>
        <v>4</v>
      </c>
      <c r="AT97" s="403">
        <f t="shared" si="86"/>
        <v>87</v>
      </c>
      <c r="AU97" s="403">
        <f t="shared" si="86"/>
        <v>97</v>
      </c>
      <c r="AV97" s="403">
        <f t="shared" si="90"/>
        <v>0.89690721649484539</v>
      </c>
      <c r="AW97" s="403">
        <f t="shared" si="91"/>
        <v>-10</v>
      </c>
      <c r="AX97" s="403">
        <f>_xlfn.RANK.EQ(AW97,AW97:AW109)</f>
        <v>4</v>
      </c>
    </row>
    <row r="98" spans="2:50" ht="28.5" customHeight="1">
      <c r="B98" s="351">
        <v>4</v>
      </c>
      <c r="C98" s="339">
        <v>1</v>
      </c>
      <c r="D98" s="303" t="str">
        <f t="shared" si="93"/>
        <v>須坂南部</v>
      </c>
      <c r="E98" s="427">
        <v>14</v>
      </c>
      <c r="F98" s="427" t="s">
        <v>7</v>
      </c>
      <c r="G98" s="427">
        <v>21</v>
      </c>
      <c r="H98" s="475">
        <v>3</v>
      </c>
      <c r="I98" s="303" t="str">
        <f t="shared" si="94"/>
        <v>みらくる</v>
      </c>
      <c r="J98" s="339">
        <v>4</v>
      </c>
      <c r="K98" s="345" t="str">
        <f t="shared" si="94"/>
        <v>小井川</v>
      </c>
      <c r="M98" s="351">
        <v>4</v>
      </c>
      <c r="N98" s="339">
        <v>2</v>
      </c>
      <c r="O98" s="303" t="str">
        <f t="shared" ref="O98" si="100">VLOOKUP(N98,$Y$94:$Z$101,2)</f>
        <v>富岡南VBC</v>
      </c>
      <c r="P98" s="427">
        <v>21</v>
      </c>
      <c r="Q98" s="427" t="s">
        <v>6</v>
      </c>
      <c r="R98" s="427">
        <v>18</v>
      </c>
      <c r="S98" s="339">
        <v>4</v>
      </c>
      <c r="T98" s="303" t="str">
        <f t="shared" si="96"/>
        <v>小井川</v>
      </c>
      <c r="U98" s="339">
        <v>4</v>
      </c>
      <c r="V98" s="345" t="str">
        <f t="shared" ref="V98" si="101">VLOOKUP(U98,$Y$94:$Z$101,2)</f>
        <v>小井川</v>
      </c>
      <c r="X98" s="609"/>
      <c r="Y98" s="464">
        <v>5</v>
      </c>
      <c r="Z98" s="314" t="str">
        <f>対戦チーム表!E30</f>
        <v>黒川JVC</v>
      </c>
      <c r="AB98" s="393">
        <f t="shared" si="87"/>
        <v>5</v>
      </c>
      <c r="AC98" s="372" t="str">
        <f t="shared" si="88"/>
        <v>黒川JVC</v>
      </c>
      <c r="AD98" s="348">
        <v>4</v>
      </c>
      <c r="AE98" s="337">
        <v>21</v>
      </c>
      <c r="AF98" s="348">
        <v>9</v>
      </c>
      <c r="AG98" s="337">
        <v>21</v>
      </c>
      <c r="AH98" s="355">
        <v>14</v>
      </c>
      <c r="AI98" s="356">
        <v>21</v>
      </c>
      <c r="AJ98" s="336">
        <v>20</v>
      </c>
      <c r="AK98" s="337">
        <v>21</v>
      </c>
      <c r="AL98" s="400"/>
      <c r="AM98" s="410"/>
      <c r="AN98" s="398">
        <f>AM99</f>
        <v>15</v>
      </c>
      <c r="AO98" s="399">
        <f>AL99</f>
        <v>21</v>
      </c>
      <c r="AP98" s="400"/>
      <c r="AQ98" s="401"/>
      <c r="AR98" s="402">
        <f t="shared" si="89"/>
        <v>5</v>
      </c>
      <c r="AS98" s="403">
        <f t="shared" si="85"/>
        <v>5</v>
      </c>
      <c r="AT98" s="403">
        <f t="shared" si="86"/>
        <v>62</v>
      </c>
      <c r="AU98" s="403">
        <f t="shared" si="86"/>
        <v>105</v>
      </c>
      <c r="AV98" s="403">
        <f t="shared" si="90"/>
        <v>0.59047619047619049</v>
      </c>
      <c r="AW98" s="403">
        <f t="shared" si="91"/>
        <v>-43</v>
      </c>
      <c r="AX98" s="403">
        <f>_xlfn.RANK.EQ(AW98,AW98:AW110)</f>
        <v>7</v>
      </c>
    </row>
    <row r="99" spans="2:50" ht="28.5" customHeight="1">
      <c r="B99" s="465">
        <v>5</v>
      </c>
      <c r="C99" s="339">
        <v>2</v>
      </c>
      <c r="D99" s="303" t="str">
        <f t="shared" si="93"/>
        <v>富岡南VBC</v>
      </c>
      <c r="E99" s="427">
        <v>21</v>
      </c>
      <c r="F99" s="427" t="s">
        <v>6</v>
      </c>
      <c r="G99" s="427">
        <v>10</v>
      </c>
      <c r="H99" s="475">
        <v>6</v>
      </c>
      <c r="I99" s="303" t="str">
        <f t="shared" si="94"/>
        <v>コンセルヴァ</v>
      </c>
      <c r="J99" s="339">
        <v>6</v>
      </c>
      <c r="K99" s="345" t="str">
        <f t="shared" si="94"/>
        <v>コンセルヴァ</v>
      </c>
      <c r="M99" s="465">
        <v>5</v>
      </c>
      <c r="N99" s="339">
        <v>1</v>
      </c>
      <c r="O99" s="303" t="str">
        <f t="shared" ref="O99" si="102">VLOOKUP(N99,$Y$94:$Z$101,2)</f>
        <v>須坂南部</v>
      </c>
      <c r="P99" s="427">
        <v>21</v>
      </c>
      <c r="Q99" s="427" t="s">
        <v>6</v>
      </c>
      <c r="R99" s="427">
        <v>4</v>
      </c>
      <c r="S99" s="339">
        <f>Y98</f>
        <v>5</v>
      </c>
      <c r="T99" s="303" t="str">
        <f t="shared" si="96"/>
        <v>黒川JVC</v>
      </c>
      <c r="U99" s="339">
        <v>6</v>
      </c>
      <c r="V99" s="345" t="str">
        <f t="shared" ref="V99" si="103">VLOOKUP(U99,$Y$94:$Z$101,2)</f>
        <v>コンセルヴァ</v>
      </c>
      <c r="X99" s="609"/>
      <c r="Y99" s="464">
        <v>6</v>
      </c>
      <c r="Z99" s="314" t="str">
        <f>対戦チーム表!E31</f>
        <v>コンセルヴァ</v>
      </c>
      <c r="AB99" s="393">
        <f t="shared" si="87"/>
        <v>6</v>
      </c>
      <c r="AC99" s="372" t="str">
        <f t="shared" si="88"/>
        <v>コンセルヴァ</v>
      </c>
      <c r="AD99" s="336">
        <v>19</v>
      </c>
      <c r="AE99" s="337">
        <v>21</v>
      </c>
      <c r="AF99" s="348">
        <v>10</v>
      </c>
      <c r="AG99" s="337">
        <v>21</v>
      </c>
      <c r="AH99" s="466"/>
      <c r="AI99" s="412"/>
      <c r="AJ99" s="336">
        <v>16</v>
      </c>
      <c r="AK99" s="337">
        <v>21</v>
      </c>
      <c r="AL99" s="355">
        <v>21</v>
      </c>
      <c r="AM99" s="356">
        <v>15</v>
      </c>
      <c r="AN99" s="396"/>
      <c r="AO99" s="397"/>
      <c r="AP99" s="400"/>
      <c r="AQ99" s="401"/>
      <c r="AR99" s="402">
        <f t="shared" si="89"/>
        <v>3</v>
      </c>
      <c r="AS99" s="403">
        <f t="shared" si="85"/>
        <v>3</v>
      </c>
      <c r="AT99" s="403">
        <f t="shared" si="86"/>
        <v>66</v>
      </c>
      <c r="AU99" s="403">
        <f t="shared" si="86"/>
        <v>78</v>
      </c>
      <c r="AV99" s="403">
        <f t="shared" si="90"/>
        <v>0.84615384615384615</v>
      </c>
      <c r="AW99" s="403">
        <f t="shared" si="91"/>
        <v>-12</v>
      </c>
      <c r="AX99" s="403">
        <f>_xlfn.RANK.EQ(AW99,AW99:AW111)</f>
        <v>6</v>
      </c>
    </row>
    <row r="100" spans="2:50" ht="28.5" customHeight="1" thickBot="1">
      <c r="B100" s="338">
        <v>6</v>
      </c>
      <c r="C100" s="339">
        <v>3</v>
      </c>
      <c r="D100" s="303" t="str">
        <f t="shared" si="93"/>
        <v>みらくる</v>
      </c>
      <c r="E100" s="427">
        <v>21</v>
      </c>
      <c r="F100" s="427" t="s">
        <v>6</v>
      </c>
      <c r="G100" s="427">
        <v>14</v>
      </c>
      <c r="H100" s="475">
        <v>5</v>
      </c>
      <c r="I100" s="303" t="str">
        <f t="shared" si="94"/>
        <v>黒川JVC</v>
      </c>
      <c r="J100" s="339">
        <v>3</v>
      </c>
      <c r="K100" s="345" t="str">
        <f t="shared" si="94"/>
        <v>みらくる</v>
      </c>
      <c r="M100" s="338">
        <v>6</v>
      </c>
      <c r="N100" s="339">
        <v>6</v>
      </c>
      <c r="O100" s="303" t="str">
        <f t="shared" ref="O100" si="104">VLOOKUP(N100,$Y$94:$Z$101,2)</f>
        <v>コンセルヴァ</v>
      </c>
      <c r="P100" s="427">
        <v>16</v>
      </c>
      <c r="Q100" s="427" t="s">
        <v>6</v>
      </c>
      <c r="R100" s="427">
        <v>21</v>
      </c>
      <c r="S100" s="339">
        <v>4</v>
      </c>
      <c r="T100" s="303" t="str">
        <f t="shared" si="96"/>
        <v>小井川</v>
      </c>
      <c r="U100" s="339">
        <v>4</v>
      </c>
      <c r="V100" s="345" t="str">
        <f t="shared" ref="V100" si="105">VLOOKUP(U100,$Y$94:$Z$101,2)</f>
        <v>小井川</v>
      </c>
      <c r="X100" s="610"/>
      <c r="Y100" s="467">
        <v>7</v>
      </c>
      <c r="Z100" s="358">
        <f>対戦チーム表!E32</f>
        <v>0</v>
      </c>
      <c r="AB100" s="393">
        <f t="shared" si="87"/>
        <v>7</v>
      </c>
      <c r="AC100" s="372">
        <f t="shared" si="88"/>
        <v>0</v>
      </c>
      <c r="AD100" s="413"/>
      <c r="AE100" s="414"/>
      <c r="AF100" s="413"/>
      <c r="AG100" s="414"/>
      <c r="AH100" s="413"/>
      <c r="AI100" s="414"/>
      <c r="AJ100" s="398"/>
      <c r="AK100" s="399"/>
      <c r="AL100" s="411"/>
      <c r="AM100" s="412"/>
      <c r="AN100" s="413"/>
      <c r="AO100" s="414"/>
      <c r="AP100" s="409"/>
      <c r="AQ100" s="410"/>
      <c r="AR100" s="402">
        <f>IF((AD100&lt;AE100),1,0)+IF((AF100&lt;AG100),1,0)+IF((AH100&lt;AI100),1,0)+IF((AJ100&lt;AK100),1,0)+IF((AL100&lt;AM100),1,0)+IF((AN100&lt;AO100),1,0)+IF((AP100&lt;AQ100),1,0)</f>
        <v>0</v>
      </c>
      <c r="AS100" s="403">
        <f t="shared" si="85"/>
        <v>0</v>
      </c>
      <c r="AT100" s="403">
        <f t="shared" si="86"/>
        <v>0</v>
      </c>
      <c r="AU100" s="403">
        <f t="shared" si="86"/>
        <v>0</v>
      </c>
      <c r="AV100" s="403" t="e">
        <f t="shared" si="90"/>
        <v>#DIV/0!</v>
      </c>
      <c r="AW100" s="403">
        <f t="shared" si="91"/>
        <v>0</v>
      </c>
      <c r="AX100" s="403">
        <f>_xlfn.RANK.EQ(AW100,AW100:AW112)</f>
        <v>4</v>
      </c>
    </row>
    <row r="101" spans="2:50" ht="28.5" customHeight="1" thickBot="1">
      <c r="B101" s="469">
        <v>7</v>
      </c>
      <c r="C101" s="364">
        <v>4</v>
      </c>
      <c r="D101" s="416" t="str">
        <f t="shared" si="93"/>
        <v>小井川</v>
      </c>
      <c r="E101" s="470">
        <v>21</v>
      </c>
      <c r="F101" s="470" t="s">
        <v>6</v>
      </c>
      <c r="G101" s="470">
        <v>19</v>
      </c>
      <c r="H101" s="476">
        <v>1</v>
      </c>
      <c r="I101" s="391" t="str">
        <f t="shared" si="94"/>
        <v>須坂南部</v>
      </c>
      <c r="J101" s="364">
        <v>1</v>
      </c>
      <c r="K101" s="367" t="str">
        <f t="shared" si="94"/>
        <v>須坂南部</v>
      </c>
      <c r="M101" s="471">
        <v>7</v>
      </c>
      <c r="N101" s="360">
        <v>5</v>
      </c>
      <c r="O101" s="416" t="str">
        <f t="shared" ref="O101" si="106">VLOOKUP(N101,$Y$94:$Z$101,2)</f>
        <v>黒川JVC</v>
      </c>
      <c r="P101" s="477">
        <v>9</v>
      </c>
      <c r="Q101" s="454" t="s">
        <v>6</v>
      </c>
      <c r="R101" s="454">
        <v>21</v>
      </c>
      <c r="S101" s="360">
        <v>2</v>
      </c>
      <c r="T101" s="365" t="str">
        <f t="shared" si="96"/>
        <v>富岡南VBC</v>
      </c>
      <c r="U101" s="360">
        <v>2</v>
      </c>
      <c r="V101" s="367" t="str">
        <f t="shared" ref="V101" si="107">VLOOKUP(U101,$Y$94:$Z$101,2)</f>
        <v>富岡南VBC</v>
      </c>
      <c r="X101" s="292"/>
      <c r="Y101" s="292"/>
      <c r="Z101" s="292"/>
    </row>
    <row r="102" spans="2:50" s="459" customFormat="1" ht="28.5" customHeight="1">
      <c r="B102" s="369"/>
      <c r="C102" s="370"/>
      <c r="D102" s="370"/>
      <c r="E102" s="369"/>
      <c r="F102" s="369"/>
      <c r="G102" s="369"/>
      <c r="H102" s="370"/>
      <c r="I102" s="370"/>
      <c r="J102" s="369"/>
      <c r="K102" s="370"/>
      <c r="M102" s="369"/>
      <c r="N102" s="370"/>
      <c r="O102" s="370"/>
      <c r="P102" s="369"/>
      <c r="Q102" s="369"/>
      <c r="R102" s="369"/>
      <c r="S102" s="370"/>
      <c r="T102" s="370"/>
      <c r="U102" s="369"/>
      <c r="V102" s="370"/>
      <c r="X102" s="292"/>
      <c r="Y102" s="292"/>
      <c r="Z102" s="292"/>
      <c r="AC102" s="460"/>
    </row>
    <row r="103" spans="2:50" ht="15.75" customHeight="1">
      <c r="B103" s="290"/>
      <c r="C103" s="290"/>
      <c r="D103" s="291"/>
      <c r="E103" s="290"/>
      <c r="F103" s="290"/>
      <c r="G103" s="290"/>
      <c r="H103" s="290"/>
      <c r="I103" s="291"/>
      <c r="J103" s="290"/>
      <c r="K103" s="291"/>
      <c r="M103" s="290"/>
      <c r="N103" s="290"/>
      <c r="O103" s="291"/>
      <c r="P103" s="290"/>
      <c r="Q103" s="290"/>
      <c r="R103" s="290"/>
      <c r="S103" s="290"/>
      <c r="T103" s="291"/>
      <c r="U103" s="290"/>
      <c r="V103" s="291"/>
      <c r="X103" s="292"/>
      <c r="Y103" s="292"/>
      <c r="Z103" s="292"/>
    </row>
    <row r="104" spans="2:50">
      <c r="B104" s="582" t="s">
        <v>18</v>
      </c>
      <c r="C104" s="582"/>
      <c r="D104" s="583"/>
      <c r="E104" s="583"/>
      <c r="F104" s="290"/>
      <c r="G104" s="290"/>
      <c r="H104" s="290"/>
      <c r="I104" s="291"/>
      <c r="J104" s="290"/>
      <c r="K104" s="291"/>
      <c r="M104" s="290"/>
      <c r="N104" s="290"/>
      <c r="O104" s="291"/>
      <c r="P104" s="290"/>
      <c r="Q104" s="290"/>
      <c r="R104" s="290"/>
      <c r="S104" s="290"/>
      <c r="T104" s="291"/>
      <c r="U104" s="290"/>
      <c r="V104" s="291"/>
      <c r="X104" s="293" t="s">
        <v>11</v>
      </c>
      <c r="Y104" s="292"/>
      <c r="Z104" s="292"/>
    </row>
    <row r="105" spans="2:50" ht="18.95" customHeight="1" thickBot="1"/>
    <row r="106" spans="2:50" ht="25.5" customHeight="1" thickBot="1">
      <c r="B106" s="584" t="s">
        <v>12</v>
      </c>
      <c r="C106" s="585"/>
      <c r="D106" s="585"/>
      <c r="E106" s="585"/>
      <c r="F106" s="585"/>
      <c r="G106" s="585"/>
      <c r="H106" s="585"/>
      <c r="I106" s="585"/>
      <c r="J106" s="585"/>
      <c r="K106" s="586"/>
      <c r="M106" s="584" t="s">
        <v>13</v>
      </c>
      <c r="N106" s="585"/>
      <c r="O106" s="585"/>
      <c r="P106" s="585"/>
      <c r="Q106" s="585"/>
      <c r="R106" s="585"/>
      <c r="S106" s="585"/>
      <c r="T106" s="585"/>
      <c r="U106" s="585"/>
      <c r="V106" s="586"/>
      <c r="X106" s="295" t="s">
        <v>0</v>
      </c>
      <c r="Y106" s="296" t="s">
        <v>14</v>
      </c>
      <c r="Z106" s="297" t="s">
        <v>1</v>
      </c>
      <c r="AB106" s="393" t="s">
        <v>29</v>
      </c>
      <c r="AC106" s="372"/>
      <c r="AD106" s="595" t="str">
        <f>AC107</f>
        <v>みらくる</v>
      </c>
      <c r="AE106" s="596"/>
      <c r="AF106" s="595" t="str">
        <f>AC108</f>
        <v>白馬スノー</v>
      </c>
      <c r="AG106" s="596"/>
      <c r="AH106" s="595" t="str">
        <f>AC109</f>
        <v>コンセルヴァ</v>
      </c>
      <c r="AI106" s="596"/>
      <c r="AJ106" s="576" t="str">
        <f>AC110</f>
        <v>富岡南VBC</v>
      </c>
      <c r="AK106" s="577"/>
      <c r="AL106" s="595" t="str">
        <f>AC111</f>
        <v>かじの葉</v>
      </c>
      <c r="AM106" s="596"/>
      <c r="AN106" s="595" t="str">
        <f>AC112</f>
        <v>戸倉</v>
      </c>
      <c r="AO106" s="596"/>
      <c r="AP106" s="576">
        <f>AC113</f>
        <v>0</v>
      </c>
      <c r="AQ106" s="577"/>
      <c r="AR106" s="394" t="s">
        <v>20</v>
      </c>
      <c r="AS106" s="340" t="s">
        <v>21</v>
      </c>
      <c r="AT106" s="340" t="s">
        <v>22</v>
      </c>
      <c r="AU106" s="340" t="s">
        <v>23</v>
      </c>
      <c r="AV106" s="340" t="s">
        <v>24</v>
      </c>
      <c r="AW106" s="346" t="s">
        <v>25</v>
      </c>
      <c r="AX106" s="346" t="s">
        <v>26</v>
      </c>
    </row>
    <row r="107" spans="2:50" ht="25.5" customHeight="1" thickTop="1" thickBot="1">
      <c r="B107" s="310" t="s">
        <v>2</v>
      </c>
      <c r="C107" s="306" t="s">
        <v>27</v>
      </c>
      <c r="D107" s="375" t="s">
        <v>3</v>
      </c>
      <c r="E107" s="312" t="s">
        <v>4</v>
      </c>
      <c r="F107" s="312"/>
      <c r="G107" s="312" t="s">
        <v>4</v>
      </c>
      <c r="H107" s="306" t="s">
        <v>27</v>
      </c>
      <c r="I107" s="375" t="s">
        <v>3</v>
      </c>
      <c r="J107" s="306" t="s">
        <v>27</v>
      </c>
      <c r="K107" s="395" t="s">
        <v>5</v>
      </c>
      <c r="M107" s="310" t="s">
        <v>2</v>
      </c>
      <c r="N107" s="306" t="s">
        <v>27</v>
      </c>
      <c r="O107" s="375" t="s">
        <v>3</v>
      </c>
      <c r="P107" s="312" t="s">
        <v>4</v>
      </c>
      <c r="Q107" s="312"/>
      <c r="R107" s="312" t="s">
        <v>4</v>
      </c>
      <c r="S107" s="306" t="s">
        <v>27</v>
      </c>
      <c r="T107" s="375" t="s">
        <v>3</v>
      </c>
      <c r="U107" s="306" t="s">
        <v>27</v>
      </c>
      <c r="V107" s="395" t="s">
        <v>5</v>
      </c>
      <c r="X107" s="608" t="str">
        <f>X94</f>
        <v>臨空体育館</v>
      </c>
      <c r="Y107" s="464">
        <v>1</v>
      </c>
      <c r="Z107" s="421" t="str">
        <f>対戦チーム表!K26</f>
        <v>みらくる</v>
      </c>
      <c r="AB107" s="393">
        <f>Y107</f>
        <v>1</v>
      </c>
      <c r="AC107" s="372" t="str">
        <f>Z107</f>
        <v>みらくる</v>
      </c>
      <c r="AD107" s="396"/>
      <c r="AE107" s="397"/>
      <c r="AF107" s="398">
        <f>AE108</f>
        <v>21</v>
      </c>
      <c r="AG107" s="399">
        <f>AD108</f>
        <v>20</v>
      </c>
      <c r="AH107" s="400">
        <f>AE109</f>
        <v>21</v>
      </c>
      <c r="AI107" s="401">
        <f>AD109</f>
        <v>14</v>
      </c>
      <c r="AJ107" s="398">
        <f>AE110</f>
        <v>21</v>
      </c>
      <c r="AK107" s="399">
        <f>AD110</f>
        <v>16</v>
      </c>
      <c r="AL107" s="400">
        <f>AE111</f>
        <v>21</v>
      </c>
      <c r="AM107" s="401">
        <f>AD111</f>
        <v>16</v>
      </c>
      <c r="AN107" s="398">
        <f>AE112</f>
        <v>20</v>
      </c>
      <c r="AO107" s="399">
        <f>AD112</f>
        <v>21</v>
      </c>
      <c r="AP107" s="400"/>
      <c r="AQ107" s="401"/>
      <c r="AR107" s="402">
        <f t="shared" ref="AR107:AR113" si="108">IF((AD107&lt;AE107),1,0)+IF((AF107&lt;AG107),1,0)+IF((AH107&lt;AI107),1,0)+IF((AJ107&lt;AK107),1,0)+IF((AL107&lt;AM107),1,0)+IF((AN107&lt;AO107),1,0)+IF((AP107&lt;AQ107),1,0)</f>
        <v>1</v>
      </c>
      <c r="AS107" s="403">
        <f t="shared" ref="AS107:AS113" si="109">IF((AE107&gt;AF107),1,0)+IF((AG107&gt;AH107),1,0)+IF((AI107&gt;AJ107),1,0)+IF((AK107&gt;AL107),1,0)+IF((AM107&gt;AN107),1,0)+IF((AO107&gt;AP107),1,0)+IF((AQ107&gt;AR107),1,0)</f>
        <v>1</v>
      </c>
      <c r="AT107" s="403">
        <f t="shared" ref="AT107:AU113" si="110">AD107+AF107+AH107+AJ107+AL107+AN107+AP107</f>
        <v>104</v>
      </c>
      <c r="AU107" s="403">
        <f t="shared" si="110"/>
        <v>87</v>
      </c>
      <c r="AV107" s="403">
        <f>AT107/AU107</f>
        <v>1.1954022988505748</v>
      </c>
      <c r="AW107" s="403">
        <f>AT107-AU107</f>
        <v>17</v>
      </c>
      <c r="AX107" s="403">
        <f>_xlfn.RANK.EQ(AW107,AW107:AW113)</f>
        <v>1</v>
      </c>
    </row>
    <row r="108" spans="2:50" ht="28.5" customHeight="1" thickTop="1">
      <c r="B108" s="323">
        <v>1</v>
      </c>
      <c r="C108" s="425">
        <v>1</v>
      </c>
      <c r="D108" s="406" t="str">
        <f>VLOOKUP(C108,$Y$107:$Z$113,2)</f>
        <v>みらくる</v>
      </c>
      <c r="E108" s="426">
        <v>21</v>
      </c>
      <c r="F108" s="426" t="s">
        <v>6</v>
      </c>
      <c r="G108" s="426">
        <v>20</v>
      </c>
      <c r="H108" s="474">
        <v>2</v>
      </c>
      <c r="I108" s="406" t="str">
        <f>VLOOKUP(H108,$Y$107:$Z$113,2)</f>
        <v>白馬スノー</v>
      </c>
      <c r="J108" s="324">
        <v>6</v>
      </c>
      <c r="K108" s="404" t="str">
        <f>VLOOKUP(J108,$Y$107:$Z$113,2)</f>
        <v>戸倉</v>
      </c>
      <c r="M108" s="323">
        <v>1</v>
      </c>
      <c r="N108" s="408">
        <v>5</v>
      </c>
      <c r="O108" s="406" t="str">
        <f>VLOOKUP(N108,$Y$107:$Z$113,2)</f>
        <v>かじの葉</v>
      </c>
      <c r="P108" s="426">
        <v>21</v>
      </c>
      <c r="Q108" s="426" t="s">
        <v>7</v>
      </c>
      <c r="R108" s="426">
        <v>20</v>
      </c>
      <c r="S108" s="408">
        <v>4</v>
      </c>
      <c r="T108" s="406" t="str">
        <f>VLOOKUP(S108,$Y$107:$Z$113,2)</f>
        <v>富岡南VBC</v>
      </c>
      <c r="U108" s="408">
        <v>3</v>
      </c>
      <c r="V108" s="404" t="str">
        <f>VLOOKUP(U108,$Y$107:$Z$113,2)</f>
        <v>コンセルヴァ</v>
      </c>
      <c r="X108" s="609"/>
      <c r="Y108" s="464">
        <v>2</v>
      </c>
      <c r="Z108" s="421" t="str">
        <f>対戦チーム表!K27</f>
        <v>白馬スノー</v>
      </c>
      <c r="AB108" s="393">
        <f t="shared" ref="AB108:AB113" si="111">Y108</f>
        <v>2</v>
      </c>
      <c r="AC108" s="372" t="str">
        <f t="shared" ref="AC108:AC113" si="112">Z108</f>
        <v>白馬スノー</v>
      </c>
      <c r="AD108" s="336">
        <f>G108</f>
        <v>20</v>
      </c>
      <c r="AE108" s="337">
        <f>E108</f>
        <v>21</v>
      </c>
      <c r="AF108" s="396"/>
      <c r="AG108" s="397"/>
      <c r="AH108" s="400">
        <f>AG109</f>
        <v>21</v>
      </c>
      <c r="AI108" s="401">
        <f>AF109</f>
        <v>12</v>
      </c>
      <c r="AJ108" s="398">
        <f>AG110</f>
        <v>15</v>
      </c>
      <c r="AK108" s="399">
        <f>AF110</f>
        <v>21</v>
      </c>
      <c r="AL108" s="400">
        <f>AG111</f>
        <v>19</v>
      </c>
      <c r="AM108" s="401">
        <f>AF111</f>
        <v>21</v>
      </c>
      <c r="AN108" s="398">
        <f>AG112</f>
        <v>12</v>
      </c>
      <c r="AO108" s="399">
        <f>AF112</f>
        <v>21</v>
      </c>
      <c r="AP108" s="400"/>
      <c r="AQ108" s="401"/>
      <c r="AR108" s="402">
        <f t="shared" si="108"/>
        <v>4</v>
      </c>
      <c r="AS108" s="403">
        <f t="shared" si="109"/>
        <v>4</v>
      </c>
      <c r="AT108" s="403">
        <f t="shared" si="110"/>
        <v>87</v>
      </c>
      <c r="AU108" s="403">
        <f t="shared" si="110"/>
        <v>96</v>
      </c>
      <c r="AV108" s="403">
        <f t="shared" ref="AV108:AV113" si="113">AT108/AU108</f>
        <v>0.90625</v>
      </c>
      <c r="AW108" s="403">
        <f t="shared" ref="AW108:AW113" si="114">AT108-AU108</f>
        <v>-9</v>
      </c>
      <c r="AX108" s="403">
        <f t="shared" ref="AX108" si="115">_xlfn.RANK.EQ(AW108,AW108:AW114)</f>
        <v>5</v>
      </c>
    </row>
    <row r="109" spans="2:50" ht="28.5" customHeight="1">
      <c r="B109" s="338">
        <v>2</v>
      </c>
      <c r="C109" s="344">
        <v>6</v>
      </c>
      <c r="D109" s="340" t="str">
        <f t="shared" ref="D109:D114" si="116">VLOOKUP(C109,$Y$107:$Z$113,2)</f>
        <v>戸倉</v>
      </c>
      <c r="E109" s="427">
        <v>11</v>
      </c>
      <c r="F109" s="427" t="s">
        <v>6</v>
      </c>
      <c r="G109" s="427">
        <v>21</v>
      </c>
      <c r="H109" s="475">
        <v>3</v>
      </c>
      <c r="I109" s="340" t="str">
        <f t="shared" ref="I109:I114" si="117">VLOOKUP(H109,$Y$107:$Z$113,2)</f>
        <v>コンセルヴァ</v>
      </c>
      <c r="J109" s="339">
        <v>1</v>
      </c>
      <c r="K109" s="345" t="str">
        <f t="shared" ref="K109:K114" si="118">VLOOKUP(J109,$Y$107:$Z$113,2)</f>
        <v>みらくる</v>
      </c>
      <c r="M109" s="351">
        <v>2</v>
      </c>
      <c r="N109" s="339">
        <v>2</v>
      </c>
      <c r="O109" s="303" t="str">
        <f t="shared" ref="O109:O114" si="119">VLOOKUP(N109,$Y$107:$Z$113,2)</f>
        <v>白馬スノー</v>
      </c>
      <c r="P109" s="427">
        <v>15</v>
      </c>
      <c r="Q109" s="427" t="s">
        <v>6</v>
      </c>
      <c r="R109" s="427">
        <v>21</v>
      </c>
      <c r="S109" s="339">
        <v>4</v>
      </c>
      <c r="T109" s="303" t="str">
        <f t="shared" ref="T109:T114" si="120">VLOOKUP(S109,$Y$107:$Z$113,2)</f>
        <v>富岡南VBC</v>
      </c>
      <c r="U109" s="339">
        <v>5</v>
      </c>
      <c r="V109" s="345" t="str">
        <f t="shared" ref="V109:V114" si="121">VLOOKUP(U109,$Y$107:$Z$113,2)</f>
        <v>かじの葉</v>
      </c>
      <c r="X109" s="609"/>
      <c r="Y109" s="464">
        <v>3</v>
      </c>
      <c r="Z109" s="421" t="str">
        <f>対戦チーム表!K28</f>
        <v>コンセルヴァ</v>
      </c>
      <c r="AB109" s="393">
        <f t="shared" si="111"/>
        <v>3</v>
      </c>
      <c r="AC109" s="372" t="str">
        <f t="shared" si="112"/>
        <v>コンセルヴァ</v>
      </c>
      <c r="AD109" s="336">
        <v>14</v>
      </c>
      <c r="AE109" s="337">
        <v>21</v>
      </c>
      <c r="AF109" s="336">
        <v>12</v>
      </c>
      <c r="AG109" s="337">
        <v>21</v>
      </c>
      <c r="AH109" s="409"/>
      <c r="AI109" s="410"/>
      <c r="AJ109" s="398">
        <f>AI110</f>
        <v>0</v>
      </c>
      <c r="AK109" s="399">
        <f>AH110</f>
        <v>0</v>
      </c>
      <c r="AL109" s="400">
        <f>AI111</f>
        <v>10</v>
      </c>
      <c r="AM109" s="401">
        <f>AH111</f>
        <v>21</v>
      </c>
      <c r="AN109" s="398">
        <f>AI112</f>
        <v>21</v>
      </c>
      <c r="AO109" s="399">
        <f>AH112</f>
        <v>11</v>
      </c>
      <c r="AP109" s="400"/>
      <c r="AQ109" s="401"/>
      <c r="AR109" s="402">
        <f t="shared" si="108"/>
        <v>3</v>
      </c>
      <c r="AS109" s="403">
        <f t="shared" si="109"/>
        <v>3</v>
      </c>
      <c r="AT109" s="403">
        <f t="shared" si="110"/>
        <v>57</v>
      </c>
      <c r="AU109" s="403">
        <f t="shared" si="110"/>
        <v>74</v>
      </c>
      <c r="AV109" s="403">
        <f t="shared" si="113"/>
        <v>0.77027027027027029</v>
      </c>
      <c r="AW109" s="403">
        <f t="shared" si="114"/>
        <v>-17</v>
      </c>
      <c r="AX109" s="403">
        <f>_xlfn.RANK.EQ(AW109,AW109:AW117)</f>
        <v>5</v>
      </c>
    </row>
    <row r="110" spans="2:50" ht="28.5" customHeight="1">
      <c r="B110" s="338">
        <v>3</v>
      </c>
      <c r="C110" s="344">
        <v>6</v>
      </c>
      <c r="D110" s="340" t="str">
        <f t="shared" si="116"/>
        <v>戸倉</v>
      </c>
      <c r="E110" s="427">
        <v>18</v>
      </c>
      <c r="F110" s="427" t="s">
        <v>6</v>
      </c>
      <c r="G110" s="427">
        <v>21</v>
      </c>
      <c r="H110" s="475">
        <v>5</v>
      </c>
      <c r="I110" s="340" t="str">
        <f t="shared" si="117"/>
        <v>かじの葉</v>
      </c>
      <c r="J110" s="339">
        <v>2</v>
      </c>
      <c r="K110" s="345" t="str">
        <f t="shared" si="118"/>
        <v>白馬スノー</v>
      </c>
      <c r="M110" s="351">
        <v>3</v>
      </c>
      <c r="N110" s="339">
        <v>3</v>
      </c>
      <c r="O110" s="340" t="str">
        <f t="shared" si="119"/>
        <v>コンセルヴァ</v>
      </c>
      <c r="P110" s="427">
        <v>14</v>
      </c>
      <c r="Q110" s="427" t="s">
        <v>6</v>
      </c>
      <c r="R110" s="427">
        <v>21</v>
      </c>
      <c r="S110" s="339">
        <v>1</v>
      </c>
      <c r="T110" s="340" t="str">
        <f t="shared" si="120"/>
        <v>みらくる</v>
      </c>
      <c r="U110" s="339">
        <v>4</v>
      </c>
      <c r="V110" s="345" t="str">
        <f t="shared" si="121"/>
        <v>富岡南VBC</v>
      </c>
      <c r="X110" s="609"/>
      <c r="Y110" s="464">
        <v>4</v>
      </c>
      <c r="Z110" s="421" t="str">
        <f>対戦チーム表!K29</f>
        <v>富岡南VBC</v>
      </c>
      <c r="AB110" s="393">
        <f t="shared" si="111"/>
        <v>4</v>
      </c>
      <c r="AC110" s="372" t="str">
        <f t="shared" si="112"/>
        <v>富岡南VBC</v>
      </c>
      <c r="AD110" s="336">
        <f>E114</f>
        <v>16</v>
      </c>
      <c r="AE110" s="337">
        <f>G114</f>
        <v>21</v>
      </c>
      <c r="AF110" s="336">
        <v>21</v>
      </c>
      <c r="AG110" s="337">
        <v>15</v>
      </c>
      <c r="AH110" s="411"/>
      <c r="AI110" s="412"/>
      <c r="AJ110" s="396"/>
      <c r="AK110" s="397"/>
      <c r="AL110" s="400">
        <f>AK111</f>
        <v>20</v>
      </c>
      <c r="AM110" s="401">
        <f>AJ111</f>
        <v>21</v>
      </c>
      <c r="AN110" s="398">
        <f>AK112</f>
        <v>14</v>
      </c>
      <c r="AO110" s="399">
        <f>AJ112</f>
        <v>21</v>
      </c>
      <c r="AP110" s="400"/>
      <c r="AQ110" s="401"/>
      <c r="AR110" s="402">
        <f t="shared" si="108"/>
        <v>3</v>
      </c>
      <c r="AS110" s="403">
        <f t="shared" si="109"/>
        <v>3</v>
      </c>
      <c r="AT110" s="403">
        <f t="shared" si="110"/>
        <v>71</v>
      </c>
      <c r="AU110" s="403">
        <f t="shared" si="110"/>
        <v>78</v>
      </c>
      <c r="AV110" s="403">
        <f t="shared" si="113"/>
        <v>0.91025641025641024</v>
      </c>
      <c r="AW110" s="403">
        <f t="shared" si="114"/>
        <v>-7</v>
      </c>
      <c r="AX110" s="403">
        <f>_xlfn.RANK.EQ(AW110,AW110:AW118)</f>
        <v>4</v>
      </c>
    </row>
    <row r="111" spans="2:50" ht="28.5" customHeight="1">
      <c r="B111" s="338">
        <v>4</v>
      </c>
      <c r="C111" s="344">
        <v>1</v>
      </c>
      <c r="D111" s="340" t="str">
        <f t="shared" si="116"/>
        <v>みらくる</v>
      </c>
      <c r="E111" s="427">
        <v>21</v>
      </c>
      <c r="F111" s="427" t="s">
        <v>7</v>
      </c>
      <c r="G111" s="427">
        <v>16</v>
      </c>
      <c r="H111" s="475">
        <v>4</v>
      </c>
      <c r="I111" s="340" t="str">
        <f t="shared" si="117"/>
        <v>富岡南VBC</v>
      </c>
      <c r="J111" s="339">
        <v>6</v>
      </c>
      <c r="K111" s="345" t="str">
        <f t="shared" si="118"/>
        <v>戸倉</v>
      </c>
      <c r="M111" s="351">
        <v>4</v>
      </c>
      <c r="N111" s="339">
        <v>2</v>
      </c>
      <c r="O111" s="340" t="str">
        <f t="shared" si="119"/>
        <v>白馬スノー</v>
      </c>
      <c r="P111" s="427">
        <v>19</v>
      </c>
      <c r="Q111" s="427" t="s">
        <v>6</v>
      </c>
      <c r="R111" s="427">
        <v>21</v>
      </c>
      <c r="S111" s="339">
        <v>5</v>
      </c>
      <c r="T111" s="340" t="str">
        <f t="shared" si="120"/>
        <v>かじの葉</v>
      </c>
      <c r="U111" s="339">
        <v>3</v>
      </c>
      <c r="V111" s="345" t="str">
        <f t="shared" si="121"/>
        <v>コンセルヴァ</v>
      </c>
      <c r="X111" s="609"/>
      <c r="Y111" s="464">
        <v>5</v>
      </c>
      <c r="Z111" s="421" t="str">
        <f>対戦チーム表!K30</f>
        <v>かじの葉</v>
      </c>
      <c r="AB111" s="393">
        <f t="shared" si="111"/>
        <v>5</v>
      </c>
      <c r="AC111" s="372" t="str">
        <f t="shared" si="112"/>
        <v>かじの葉</v>
      </c>
      <c r="AD111" s="336">
        <v>16</v>
      </c>
      <c r="AE111" s="337">
        <v>21</v>
      </c>
      <c r="AF111" s="348">
        <v>21</v>
      </c>
      <c r="AG111" s="337">
        <v>19</v>
      </c>
      <c r="AH111" s="355">
        <v>21</v>
      </c>
      <c r="AI111" s="356">
        <v>10</v>
      </c>
      <c r="AJ111" s="336">
        <f>G110</f>
        <v>21</v>
      </c>
      <c r="AK111" s="337">
        <v>20</v>
      </c>
      <c r="AL111" s="409"/>
      <c r="AM111" s="410"/>
      <c r="AN111" s="398">
        <f>AM112</f>
        <v>21</v>
      </c>
      <c r="AO111" s="399">
        <f>AL112</f>
        <v>18</v>
      </c>
      <c r="AP111" s="400"/>
      <c r="AQ111" s="401"/>
      <c r="AR111" s="402">
        <f t="shared" si="108"/>
        <v>1</v>
      </c>
      <c r="AS111" s="403">
        <f t="shared" si="109"/>
        <v>2</v>
      </c>
      <c r="AT111" s="403">
        <f t="shared" si="110"/>
        <v>100</v>
      </c>
      <c r="AU111" s="403">
        <f t="shared" si="110"/>
        <v>88</v>
      </c>
      <c r="AV111" s="403">
        <f t="shared" si="113"/>
        <v>1.1363636363636365</v>
      </c>
      <c r="AW111" s="403">
        <f t="shared" si="114"/>
        <v>12</v>
      </c>
      <c r="AX111" s="403">
        <f>_xlfn.RANK.EQ(AW111,AW111:AW119)</f>
        <v>1</v>
      </c>
    </row>
    <row r="112" spans="2:50" ht="28.5" customHeight="1">
      <c r="B112" s="338">
        <v>5</v>
      </c>
      <c r="C112" s="344">
        <v>6</v>
      </c>
      <c r="D112" s="340" t="str">
        <f t="shared" si="116"/>
        <v>戸倉</v>
      </c>
      <c r="E112" s="427">
        <v>21</v>
      </c>
      <c r="F112" s="427" t="s">
        <v>6</v>
      </c>
      <c r="G112" s="427">
        <v>20</v>
      </c>
      <c r="H112" s="475">
        <v>1</v>
      </c>
      <c r="I112" s="340" t="str">
        <f t="shared" si="117"/>
        <v>みらくる</v>
      </c>
      <c r="J112" s="339">
        <v>4</v>
      </c>
      <c r="K112" s="345" t="str">
        <f t="shared" si="118"/>
        <v>富岡南VBC</v>
      </c>
      <c r="M112" s="351">
        <v>5</v>
      </c>
      <c r="N112" s="339">
        <v>3</v>
      </c>
      <c r="O112" s="340" t="str">
        <f t="shared" si="119"/>
        <v>コンセルヴァ</v>
      </c>
      <c r="P112" s="427">
        <v>12</v>
      </c>
      <c r="Q112" s="427" t="s">
        <v>6</v>
      </c>
      <c r="R112" s="427">
        <v>21</v>
      </c>
      <c r="S112" s="339">
        <v>2</v>
      </c>
      <c r="T112" s="340" t="str">
        <f t="shared" si="120"/>
        <v>白馬スノー</v>
      </c>
      <c r="U112" s="339">
        <v>5</v>
      </c>
      <c r="V112" s="345" t="str">
        <f t="shared" si="121"/>
        <v>かじの葉</v>
      </c>
      <c r="X112" s="609"/>
      <c r="Y112" s="464">
        <v>6</v>
      </c>
      <c r="Z112" s="421" t="str">
        <f>対戦チーム表!K31</f>
        <v>戸倉</v>
      </c>
      <c r="AB112" s="393">
        <f t="shared" si="111"/>
        <v>6</v>
      </c>
      <c r="AC112" s="372" t="str">
        <f t="shared" si="112"/>
        <v>戸倉</v>
      </c>
      <c r="AD112" s="336">
        <v>21</v>
      </c>
      <c r="AE112" s="337">
        <v>20</v>
      </c>
      <c r="AF112" s="336">
        <v>21</v>
      </c>
      <c r="AG112" s="337">
        <v>12</v>
      </c>
      <c r="AH112" s="355">
        <f>E109</f>
        <v>11</v>
      </c>
      <c r="AI112" s="356">
        <f>G109</f>
        <v>21</v>
      </c>
      <c r="AJ112" s="336">
        <v>21</v>
      </c>
      <c r="AK112" s="337">
        <v>14</v>
      </c>
      <c r="AL112" s="355">
        <v>18</v>
      </c>
      <c r="AM112" s="356">
        <v>21</v>
      </c>
      <c r="AN112" s="396"/>
      <c r="AO112" s="397"/>
      <c r="AP112" s="400"/>
      <c r="AQ112" s="401"/>
      <c r="AR112" s="402">
        <f t="shared" si="108"/>
        <v>2</v>
      </c>
      <c r="AS112" s="403">
        <f t="shared" si="109"/>
        <v>2</v>
      </c>
      <c r="AT112" s="403">
        <f t="shared" si="110"/>
        <v>92</v>
      </c>
      <c r="AU112" s="403">
        <f t="shared" si="110"/>
        <v>88</v>
      </c>
      <c r="AV112" s="403">
        <f t="shared" si="113"/>
        <v>1.0454545454545454</v>
      </c>
      <c r="AW112" s="403">
        <f t="shared" si="114"/>
        <v>4</v>
      </c>
      <c r="AX112" s="403">
        <f>_xlfn.RANK.EQ(AW112,AW112:AW120)</f>
        <v>1</v>
      </c>
    </row>
    <row r="113" spans="1:50" ht="28.5" customHeight="1" thickBot="1">
      <c r="B113" s="338">
        <v>6</v>
      </c>
      <c r="C113" s="344">
        <v>4</v>
      </c>
      <c r="D113" s="340" t="str">
        <f t="shared" si="116"/>
        <v>富岡南VBC</v>
      </c>
      <c r="E113" s="427">
        <v>14</v>
      </c>
      <c r="F113" s="427" t="s">
        <v>6</v>
      </c>
      <c r="G113" s="427">
        <v>21</v>
      </c>
      <c r="H113" s="475">
        <v>6</v>
      </c>
      <c r="I113" s="340" t="str">
        <f t="shared" si="117"/>
        <v>戸倉</v>
      </c>
      <c r="J113" s="339">
        <v>1</v>
      </c>
      <c r="K113" s="345" t="str">
        <f t="shared" si="118"/>
        <v>みらくる</v>
      </c>
      <c r="M113" s="351">
        <v>6</v>
      </c>
      <c r="N113" s="339">
        <v>5</v>
      </c>
      <c r="O113" s="340" t="str">
        <f t="shared" si="119"/>
        <v>かじの葉</v>
      </c>
      <c r="P113" s="427">
        <v>21</v>
      </c>
      <c r="Q113" s="427" t="s">
        <v>6</v>
      </c>
      <c r="R113" s="427">
        <v>10</v>
      </c>
      <c r="S113" s="339">
        <v>3</v>
      </c>
      <c r="T113" s="340" t="str">
        <f t="shared" si="120"/>
        <v>コンセルヴァ</v>
      </c>
      <c r="U113" s="339">
        <v>2</v>
      </c>
      <c r="V113" s="345" t="str">
        <f t="shared" si="121"/>
        <v>白馬スノー</v>
      </c>
      <c r="X113" s="610"/>
      <c r="Y113" s="467">
        <v>7</v>
      </c>
      <c r="Z113" s="358">
        <f>対戦チーム表!K32</f>
        <v>0</v>
      </c>
      <c r="AB113" s="393">
        <f t="shared" si="111"/>
        <v>7</v>
      </c>
      <c r="AC113" s="372">
        <f t="shared" si="112"/>
        <v>0</v>
      </c>
      <c r="AD113" s="413"/>
      <c r="AE113" s="414"/>
      <c r="AF113" s="413"/>
      <c r="AG113" s="414"/>
      <c r="AH113" s="466"/>
      <c r="AI113" s="412"/>
      <c r="AJ113" s="413"/>
      <c r="AK113" s="414"/>
      <c r="AL113" s="411"/>
      <c r="AM113" s="412"/>
      <c r="AN113" s="402"/>
      <c r="AO113" s="399"/>
      <c r="AP113" s="409"/>
      <c r="AQ113" s="410"/>
      <c r="AR113" s="402">
        <f t="shared" si="108"/>
        <v>0</v>
      </c>
      <c r="AS113" s="403">
        <f t="shared" si="109"/>
        <v>0</v>
      </c>
      <c r="AT113" s="403">
        <f t="shared" si="110"/>
        <v>0</v>
      </c>
      <c r="AU113" s="403">
        <f t="shared" si="110"/>
        <v>0</v>
      </c>
      <c r="AV113" s="403" t="e">
        <f t="shared" si="113"/>
        <v>#DIV/0!</v>
      </c>
      <c r="AW113" s="403">
        <f t="shared" si="114"/>
        <v>0</v>
      </c>
      <c r="AX113" s="403">
        <f>_xlfn.RANK.EQ(AW113,AW113:AW121)</f>
        <v>1</v>
      </c>
    </row>
    <row r="114" spans="1:50" ht="28.5" customHeight="1" thickBot="1">
      <c r="B114" s="359">
        <v>7</v>
      </c>
      <c r="C114" s="366">
        <v>5</v>
      </c>
      <c r="D114" s="361" t="str">
        <f t="shared" si="116"/>
        <v>かじの葉</v>
      </c>
      <c r="E114" s="454">
        <v>16</v>
      </c>
      <c r="F114" s="454" t="s">
        <v>6</v>
      </c>
      <c r="G114" s="454">
        <v>21</v>
      </c>
      <c r="H114" s="478">
        <v>1</v>
      </c>
      <c r="I114" s="361" t="str">
        <f t="shared" si="117"/>
        <v>みらくる</v>
      </c>
      <c r="J114" s="360">
        <v>6</v>
      </c>
      <c r="K114" s="367" t="str">
        <f t="shared" si="118"/>
        <v>戸倉</v>
      </c>
      <c r="M114" s="389">
        <v>7</v>
      </c>
      <c r="N114" s="360">
        <v>6</v>
      </c>
      <c r="O114" s="416" t="str">
        <f t="shared" si="119"/>
        <v>戸倉</v>
      </c>
      <c r="P114" s="454">
        <v>21</v>
      </c>
      <c r="Q114" s="454" t="s">
        <v>6</v>
      </c>
      <c r="R114" s="454">
        <v>12</v>
      </c>
      <c r="S114" s="360">
        <v>2</v>
      </c>
      <c r="T114" s="416" t="str">
        <f t="shared" si="120"/>
        <v>白馬スノー</v>
      </c>
      <c r="U114" s="360">
        <v>3</v>
      </c>
      <c r="V114" s="367" t="str">
        <f t="shared" si="121"/>
        <v>コンセルヴァ</v>
      </c>
      <c r="X114" s="292"/>
      <c r="Y114" s="292"/>
      <c r="Z114" s="292"/>
    </row>
    <row r="115" spans="1:50" ht="18.75" customHeight="1">
      <c r="N115" s="459"/>
    </row>
    <row r="116" spans="1:50">
      <c r="AH116" s="289" t="s">
        <v>287</v>
      </c>
    </row>
    <row r="118" spans="1:50">
      <c r="B118" s="288"/>
      <c r="C118" s="288"/>
      <c r="E118" s="613" t="str">
        <f>$E$1</f>
        <v>第１5回　松本錬成会</v>
      </c>
      <c r="F118" s="613"/>
      <c r="G118" s="613"/>
      <c r="H118" s="613"/>
      <c r="I118" s="613"/>
      <c r="J118" s="613"/>
      <c r="K118" s="613"/>
      <c r="M118" s="618" t="str">
        <f>対戦チーム表!B33</f>
        <v>里山辺体育館</v>
      </c>
      <c r="N118" s="618"/>
      <c r="O118" s="618"/>
      <c r="P118" s="618"/>
      <c r="Q118" s="618"/>
      <c r="R118" s="614" t="str">
        <f>$R$1</f>
        <v>９月４日　対戦表</v>
      </c>
      <c r="S118" s="614"/>
      <c r="T118" s="614"/>
      <c r="U118" s="614"/>
      <c r="V118" s="614"/>
      <c r="X118" s="392"/>
      <c r="Y118" s="392"/>
      <c r="Z118" s="392"/>
    </row>
    <row r="120" spans="1:50" ht="26.25" customHeight="1">
      <c r="A120" s="479"/>
      <c r="B120" s="582" t="s">
        <v>17</v>
      </c>
      <c r="C120" s="582"/>
      <c r="D120" s="583"/>
      <c r="E120" s="587"/>
      <c r="F120" s="290"/>
      <c r="G120" s="290"/>
      <c r="H120" s="290"/>
      <c r="I120" s="291"/>
      <c r="J120" s="290"/>
      <c r="K120" s="291"/>
      <c r="M120" s="290"/>
      <c r="N120" s="290"/>
      <c r="O120" s="291"/>
      <c r="P120" s="290"/>
      <c r="Q120" s="290"/>
      <c r="R120" s="290"/>
      <c r="S120" s="290"/>
      <c r="T120" s="291"/>
      <c r="U120" s="290"/>
      <c r="V120" s="291"/>
      <c r="X120" s="293" t="s">
        <v>11</v>
      </c>
      <c r="Y120" s="292"/>
      <c r="Z120" s="292"/>
    </row>
    <row r="121" spans="1:50" ht="23.25" thickBot="1"/>
    <row r="122" spans="1:50" ht="23.25" customHeight="1" thickBot="1">
      <c r="B122" s="588" t="s">
        <v>12</v>
      </c>
      <c r="C122" s="589"/>
      <c r="D122" s="589"/>
      <c r="E122" s="589"/>
      <c r="F122" s="589"/>
      <c r="G122" s="589"/>
      <c r="H122" s="589"/>
      <c r="I122" s="589"/>
      <c r="J122" s="589"/>
      <c r="K122" s="590"/>
      <c r="L122" s="288"/>
      <c r="M122" s="588" t="s">
        <v>13</v>
      </c>
      <c r="N122" s="589"/>
      <c r="O122" s="589"/>
      <c r="P122" s="589"/>
      <c r="Q122" s="589"/>
      <c r="R122" s="589"/>
      <c r="S122" s="589"/>
      <c r="T122" s="589"/>
      <c r="U122" s="589"/>
      <c r="V122" s="590"/>
      <c r="X122" s="295" t="s">
        <v>0</v>
      </c>
      <c r="Y122" s="296" t="s">
        <v>123</v>
      </c>
      <c r="Z122" s="297" t="s">
        <v>8</v>
      </c>
      <c r="AB122" s="393" t="s">
        <v>29</v>
      </c>
      <c r="AC122" s="372"/>
      <c r="AD122" s="593" t="str">
        <f>AC123</f>
        <v>玉諸</v>
      </c>
      <c r="AE122" s="594"/>
      <c r="AF122" s="595" t="str">
        <f>AC124</f>
        <v>レッドマーズ</v>
      </c>
      <c r="AG122" s="596"/>
      <c r="AH122" s="576" t="str">
        <f>AC125</f>
        <v>高山</v>
      </c>
      <c r="AI122" s="577"/>
      <c r="AJ122" s="576" t="str">
        <f>AC126</f>
        <v>辰野</v>
      </c>
      <c r="AK122" s="577"/>
      <c r="AL122" s="595" t="str">
        <f>AC127</f>
        <v>富士見</v>
      </c>
      <c r="AM122" s="596"/>
      <c r="AN122" s="595" t="str">
        <f>AC128</f>
        <v>貢川</v>
      </c>
      <c r="AO122" s="596"/>
      <c r="AP122" s="576" t="str">
        <f>AC129</f>
        <v>清水</v>
      </c>
      <c r="AQ122" s="577"/>
      <c r="AR122" s="394" t="s">
        <v>20</v>
      </c>
      <c r="AS122" s="340" t="s">
        <v>21</v>
      </c>
      <c r="AT122" s="340" t="s">
        <v>22</v>
      </c>
      <c r="AU122" s="340" t="s">
        <v>23</v>
      </c>
      <c r="AV122" s="340" t="s">
        <v>24</v>
      </c>
      <c r="AW122" s="346" t="s">
        <v>25</v>
      </c>
      <c r="AX122" s="346" t="s">
        <v>26</v>
      </c>
    </row>
    <row r="123" spans="1:50" ht="23.25" customHeight="1" thickTop="1" thickBot="1">
      <c r="B123" s="480" t="s">
        <v>2</v>
      </c>
      <c r="C123" s="306" t="s">
        <v>27</v>
      </c>
      <c r="D123" s="375" t="s">
        <v>3</v>
      </c>
      <c r="E123" s="375" t="s">
        <v>4</v>
      </c>
      <c r="F123" s="375"/>
      <c r="G123" s="375" t="s">
        <v>4</v>
      </c>
      <c r="H123" s="306" t="s">
        <v>27</v>
      </c>
      <c r="I123" s="375" t="s">
        <v>3</v>
      </c>
      <c r="J123" s="306" t="s">
        <v>27</v>
      </c>
      <c r="K123" s="395" t="s">
        <v>5</v>
      </c>
      <c r="L123" s="288"/>
      <c r="M123" s="480" t="s">
        <v>2</v>
      </c>
      <c r="N123" s="306" t="s">
        <v>27</v>
      </c>
      <c r="O123" s="375" t="s">
        <v>3</v>
      </c>
      <c r="P123" s="375" t="s">
        <v>4</v>
      </c>
      <c r="Q123" s="375"/>
      <c r="R123" s="375" t="s">
        <v>4</v>
      </c>
      <c r="S123" s="306" t="s">
        <v>27</v>
      </c>
      <c r="T123" s="375" t="s">
        <v>3</v>
      </c>
      <c r="U123" s="306" t="s">
        <v>27</v>
      </c>
      <c r="V123" s="395" t="s">
        <v>5</v>
      </c>
      <c r="X123" s="608" t="str">
        <f>M118</f>
        <v>里山辺体育館</v>
      </c>
      <c r="Y123" s="464">
        <v>1</v>
      </c>
      <c r="Z123" s="314" t="str">
        <f>対戦チーム表!E33</f>
        <v>玉諸</v>
      </c>
      <c r="AB123" s="393">
        <f>Y123</f>
        <v>1</v>
      </c>
      <c r="AC123" s="372" t="str">
        <f>Z123</f>
        <v>玉諸</v>
      </c>
      <c r="AD123" s="396"/>
      <c r="AE123" s="397"/>
      <c r="AF123" s="398">
        <f>AE124</f>
        <v>14</v>
      </c>
      <c r="AG123" s="399">
        <f>AD124</f>
        <v>21</v>
      </c>
      <c r="AH123" s="400">
        <f>AE125</f>
        <v>19</v>
      </c>
      <c r="AI123" s="401">
        <f>AD125</f>
        <v>21</v>
      </c>
      <c r="AJ123" s="398">
        <f>AE126</f>
        <v>0</v>
      </c>
      <c r="AK123" s="399">
        <f>AD126</f>
        <v>0</v>
      </c>
      <c r="AL123" s="400">
        <f>AE127</f>
        <v>0</v>
      </c>
      <c r="AM123" s="401">
        <f>AD127</f>
        <v>0</v>
      </c>
      <c r="AN123" s="398">
        <f>AE128</f>
        <v>12</v>
      </c>
      <c r="AO123" s="399">
        <f>AD128</f>
        <v>21</v>
      </c>
      <c r="AP123" s="400">
        <f>AE129</f>
        <v>21</v>
      </c>
      <c r="AQ123" s="401">
        <f>AD129</f>
        <v>19</v>
      </c>
      <c r="AR123" s="402">
        <f t="shared" ref="AR123:AR129" si="122">IF((AD123&lt;AE123),1,0)+IF((AF123&lt;AG123),1,0)+IF((AH123&lt;AI123),1,0)+IF((AJ123&lt;AK123),1,0)+IF((AL123&lt;AM123),1,0)+IF((AN123&lt;AO123),1,0)+IF((AP123&lt;AQ123),1,0)</f>
        <v>3</v>
      </c>
      <c r="AS123" s="403">
        <f t="shared" ref="AS123:AS129" si="123">IF((AE123&gt;AF123),1,0)+IF((AG123&gt;AH123),1,0)+IF((AI123&gt;AJ123),1,0)+IF((AK123&gt;AL123),1,0)+IF((AM123&gt;AN123),1,0)+IF((AO123&gt;AP123),1,0)+IF((AQ123&gt;AR123),1,0)</f>
        <v>3</v>
      </c>
      <c r="AT123" s="403">
        <f t="shared" ref="AT123:AU129" si="124">AD123+AF123+AH123+AJ123+AL123+AN123+AP123</f>
        <v>66</v>
      </c>
      <c r="AU123" s="403">
        <f t="shared" si="124"/>
        <v>82</v>
      </c>
      <c r="AV123" s="403">
        <f>AT123/AU123</f>
        <v>0.80487804878048785</v>
      </c>
      <c r="AW123" s="403">
        <f>AT123-AU123</f>
        <v>-16</v>
      </c>
      <c r="AX123" s="403">
        <f>_xlfn.RANK.EQ(AW123,AW123:AW129)</f>
        <v>7</v>
      </c>
    </row>
    <row r="124" spans="1:50" ht="28.5" customHeight="1" thickTop="1">
      <c r="B124" s="323">
        <v>1</v>
      </c>
      <c r="C124" s="425">
        <v>1</v>
      </c>
      <c r="D124" s="325" t="str">
        <f>VLOOKUP(C124,$Y$123:$Z$130,2)</f>
        <v>玉諸</v>
      </c>
      <c r="E124" s="426">
        <v>14</v>
      </c>
      <c r="F124" s="426" t="s">
        <v>6</v>
      </c>
      <c r="G124" s="426">
        <v>21</v>
      </c>
      <c r="H124" s="474">
        <v>2</v>
      </c>
      <c r="I124" s="325" t="str">
        <f>VLOOKUP(H124,$Y$123:$Z$130,2)</f>
        <v>レッドマーズ</v>
      </c>
      <c r="J124" s="324">
        <v>5</v>
      </c>
      <c r="K124" s="404" t="str">
        <f>VLOOKUP(J124,$Y$123:$Z$130,2)</f>
        <v>富士見</v>
      </c>
      <c r="L124" s="288"/>
      <c r="M124" s="481">
        <v>1</v>
      </c>
      <c r="N124" s="324">
        <v>3</v>
      </c>
      <c r="O124" s="325" t="str">
        <f>VLOOKUP(N124,$Y$123:$Z$130,2)</f>
        <v>高山</v>
      </c>
      <c r="P124" s="482">
        <v>21</v>
      </c>
      <c r="Q124" s="482" t="s">
        <v>7</v>
      </c>
      <c r="R124" s="482">
        <v>9</v>
      </c>
      <c r="S124" s="408">
        <v>4</v>
      </c>
      <c r="T124" s="325" t="str">
        <f>VLOOKUP(S124,$Y$123:$Z$130,2)</f>
        <v>辰野</v>
      </c>
      <c r="U124" s="408">
        <v>6</v>
      </c>
      <c r="V124" s="404" t="str">
        <f>VLOOKUP(U124,$Y$123:$Z$130,2)</f>
        <v>貢川</v>
      </c>
      <c r="X124" s="609"/>
      <c r="Y124" s="464">
        <v>2</v>
      </c>
      <c r="Z124" s="421" t="str">
        <f>対戦チーム表!E34</f>
        <v>レッドマーズ</v>
      </c>
      <c r="AB124" s="393">
        <f t="shared" ref="AB124:AB129" si="125">Y124</f>
        <v>2</v>
      </c>
      <c r="AC124" s="372" t="str">
        <f t="shared" ref="AC124:AC129" si="126">Z124</f>
        <v>レッドマーズ</v>
      </c>
      <c r="AD124" s="336">
        <v>21</v>
      </c>
      <c r="AE124" s="337">
        <v>14</v>
      </c>
      <c r="AF124" s="396"/>
      <c r="AG124" s="397"/>
      <c r="AH124" s="400">
        <f>AG125</f>
        <v>21</v>
      </c>
      <c r="AI124" s="401">
        <f>AF125</f>
        <v>16</v>
      </c>
      <c r="AJ124" s="398">
        <f>AG126</f>
        <v>8</v>
      </c>
      <c r="AK124" s="399">
        <f>AF126</f>
        <v>21</v>
      </c>
      <c r="AL124" s="400">
        <f>AG127</f>
        <v>0</v>
      </c>
      <c r="AM124" s="401">
        <f>AF127</f>
        <v>0</v>
      </c>
      <c r="AN124" s="398">
        <f>AG128</f>
        <v>0</v>
      </c>
      <c r="AO124" s="399">
        <f>AF128</f>
        <v>0</v>
      </c>
      <c r="AP124" s="400">
        <f>AG129</f>
        <v>21</v>
      </c>
      <c r="AQ124" s="401">
        <f>AF129</f>
        <v>18</v>
      </c>
      <c r="AR124" s="402">
        <f t="shared" si="122"/>
        <v>1</v>
      </c>
      <c r="AS124" s="403">
        <f t="shared" si="123"/>
        <v>4</v>
      </c>
      <c r="AT124" s="403">
        <f t="shared" si="124"/>
        <v>71</v>
      </c>
      <c r="AU124" s="403">
        <f t="shared" si="124"/>
        <v>69</v>
      </c>
      <c r="AV124" s="403">
        <f t="shared" ref="AV124:AV129" si="127">AT124/AU124</f>
        <v>1.0289855072463767</v>
      </c>
      <c r="AW124" s="403">
        <f t="shared" ref="AW124:AW129" si="128">AT124-AU124</f>
        <v>2</v>
      </c>
      <c r="AX124" s="403">
        <f t="shared" ref="AX124" si="129">_xlfn.RANK.EQ(AW124,AW124:AW130)</f>
        <v>5</v>
      </c>
    </row>
    <row r="125" spans="1:50" ht="28.5" customHeight="1">
      <c r="B125" s="338">
        <v>2</v>
      </c>
      <c r="C125" s="344">
        <v>5</v>
      </c>
      <c r="D125" s="303" t="str">
        <f t="shared" ref="D125:D130" si="130">VLOOKUP(C125,$Y$123:$Z$130,2)</f>
        <v>富士見</v>
      </c>
      <c r="E125" s="427">
        <v>21</v>
      </c>
      <c r="F125" s="427" t="s">
        <v>6</v>
      </c>
      <c r="G125" s="427">
        <v>14</v>
      </c>
      <c r="H125" s="475">
        <v>6</v>
      </c>
      <c r="I125" s="303" t="str">
        <f t="shared" ref="I125:I130" si="131">VLOOKUP(H125,$Y$123:$Z$130,2)</f>
        <v>貢川</v>
      </c>
      <c r="J125" s="339">
        <v>2</v>
      </c>
      <c r="K125" s="345" t="str">
        <f t="shared" ref="K125:K130" si="132">VLOOKUP(J125,$Y$123:$Z$130,2)</f>
        <v>レッドマーズ</v>
      </c>
      <c r="L125" s="288"/>
      <c r="M125" s="483">
        <v>2</v>
      </c>
      <c r="N125" s="339">
        <v>7</v>
      </c>
      <c r="O125" s="303" t="str">
        <f t="shared" ref="O125:O130" si="133">VLOOKUP(N125,$Y$123:$Z$130,2)</f>
        <v>清水</v>
      </c>
      <c r="P125" s="451">
        <v>21</v>
      </c>
      <c r="Q125" s="451" t="s">
        <v>6</v>
      </c>
      <c r="R125" s="451">
        <v>19</v>
      </c>
      <c r="S125" s="339">
        <v>1</v>
      </c>
      <c r="T125" s="303" t="str">
        <f t="shared" ref="T125:T130" si="134">VLOOKUP(S125,$Y$123:$Z$130,2)</f>
        <v>玉諸</v>
      </c>
      <c r="U125" s="339">
        <v>3</v>
      </c>
      <c r="V125" s="345" t="str">
        <f t="shared" ref="V125:V130" si="135">VLOOKUP(U125,$Y$123:$Z$130,2)</f>
        <v>高山</v>
      </c>
      <c r="X125" s="609"/>
      <c r="Y125" s="464">
        <v>3</v>
      </c>
      <c r="Z125" s="421" t="str">
        <f>対戦チーム表!E35</f>
        <v>高山</v>
      </c>
      <c r="AB125" s="393">
        <f t="shared" si="125"/>
        <v>3</v>
      </c>
      <c r="AC125" s="372" t="str">
        <f t="shared" si="126"/>
        <v>高山</v>
      </c>
      <c r="AD125" s="336">
        <v>21</v>
      </c>
      <c r="AE125" s="337">
        <v>19</v>
      </c>
      <c r="AF125" s="336">
        <v>16</v>
      </c>
      <c r="AG125" s="337">
        <v>21</v>
      </c>
      <c r="AH125" s="409"/>
      <c r="AI125" s="410"/>
      <c r="AJ125" s="398">
        <f>AI126</f>
        <v>21</v>
      </c>
      <c r="AK125" s="399">
        <f>AH126</f>
        <v>9</v>
      </c>
      <c r="AL125" s="400">
        <f>AI127</f>
        <v>19</v>
      </c>
      <c r="AM125" s="401">
        <f>AH127</f>
        <v>21</v>
      </c>
      <c r="AN125" s="398">
        <f>AI128</f>
        <v>0</v>
      </c>
      <c r="AO125" s="399">
        <f>AH128</f>
        <v>0</v>
      </c>
      <c r="AP125" s="400">
        <f>AI129</f>
        <v>0</v>
      </c>
      <c r="AQ125" s="401">
        <f>AH129</f>
        <v>0</v>
      </c>
      <c r="AR125" s="402">
        <f t="shared" si="122"/>
        <v>2</v>
      </c>
      <c r="AS125" s="403">
        <f t="shared" si="123"/>
        <v>3</v>
      </c>
      <c r="AT125" s="403">
        <f t="shared" si="124"/>
        <v>77</v>
      </c>
      <c r="AU125" s="403">
        <f t="shared" si="124"/>
        <v>70</v>
      </c>
      <c r="AV125" s="403">
        <f t="shared" si="127"/>
        <v>1.1000000000000001</v>
      </c>
      <c r="AW125" s="403">
        <f t="shared" si="128"/>
        <v>7</v>
      </c>
      <c r="AX125" s="403">
        <f>_xlfn.RANK.EQ(AW125,AW125:AW133)</f>
        <v>1</v>
      </c>
    </row>
    <row r="126" spans="1:50" ht="28.5" customHeight="1">
      <c r="B126" s="338">
        <v>3</v>
      </c>
      <c r="C126" s="344">
        <v>2</v>
      </c>
      <c r="D126" s="303" t="str">
        <f t="shared" si="130"/>
        <v>レッドマーズ</v>
      </c>
      <c r="E126" s="427">
        <v>21</v>
      </c>
      <c r="F126" s="427" t="s">
        <v>6</v>
      </c>
      <c r="G126" s="427">
        <v>16</v>
      </c>
      <c r="H126" s="475">
        <v>3</v>
      </c>
      <c r="I126" s="303" t="str">
        <f t="shared" si="131"/>
        <v>高山</v>
      </c>
      <c r="J126" s="339">
        <v>1</v>
      </c>
      <c r="K126" s="345" t="str">
        <f t="shared" si="132"/>
        <v>玉諸</v>
      </c>
      <c r="L126" s="288"/>
      <c r="M126" s="483">
        <v>3</v>
      </c>
      <c r="N126" s="339">
        <v>4</v>
      </c>
      <c r="O126" s="303" t="str">
        <f t="shared" si="133"/>
        <v>辰野</v>
      </c>
      <c r="P126" s="451">
        <v>18</v>
      </c>
      <c r="Q126" s="451" t="s">
        <v>6</v>
      </c>
      <c r="R126" s="451">
        <v>21</v>
      </c>
      <c r="S126" s="339">
        <v>5</v>
      </c>
      <c r="T126" s="303" t="str">
        <f t="shared" si="134"/>
        <v>富士見</v>
      </c>
      <c r="U126" s="339">
        <v>7</v>
      </c>
      <c r="V126" s="345" t="str">
        <f t="shared" si="135"/>
        <v>清水</v>
      </c>
      <c r="X126" s="609"/>
      <c r="Y126" s="464">
        <v>4</v>
      </c>
      <c r="Z126" s="421" t="str">
        <f>対戦チーム表!E36</f>
        <v>辰野</v>
      </c>
      <c r="AB126" s="393">
        <f t="shared" si="125"/>
        <v>4</v>
      </c>
      <c r="AC126" s="372" t="str">
        <f t="shared" si="126"/>
        <v>辰野</v>
      </c>
      <c r="AD126" s="385"/>
      <c r="AE126" s="386"/>
      <c r="AF126" s="336">
        <v>21</v>
      </c>
      <c r="AG126" s="337">
        <v>8</v>
      </c>
      <c r="AH126" s="355">
        <v>9</v>
      </c>
      <c r="AI126" s="356">
        <v>21</v>
      </c>
      <c r="AJ126" s="396"/>
      <c r="AK126" s="397"/>
      <c r="AL126" s="400">
        <f>AK127</f>
        <v>21</v>
      </c>
      <c r="AM126" s="401">
        <f>AJ127</f>
        <v>18</v>
      </c>
      <c r="AN126" s="398">
        <f>AK128</f>
        <v>0</v>
      </c>
      <c r="AO126" s="399">
        <f>AJ128</f>
        <v>0</v>
      </c>
      <c r="AP126" s="400">
        <f>AK129</f>
        <v>0</v>
      </c>
      <c r="AQ126" s="401">
        <f>AJ129</f>
        <v>0</v>
      </c>
      <c r="AR126" s="402">
        <f t="shared" si="122"/>
        <v>1</v>
      </c>
      <c r="AS126" s="403">
        <f t="shared" si="123"/>
        <v>2</v>
      </c>
      <c r="AT126" s="403">
        <f t="shared" si="124"/>
        <v>51</v>
      </c>
      <c r="AU126" s="403">
        <f t="shared" si="124"/>
        <v>47</v>
      </c>
      <c r="AV126" s="403">
        <f t="shared" si="127"/>
        <v>1.0851063829787233</v>
      </c>
      <c r="AW126" s="403">
        <f t="shared" si="128"/>
        <v>4</v>
      </c>
      <c r="AX126" s="403">
        <f>_xlfn.RANK.EQ(AW126,AW126:AW134)</f>
        <v>3</v>
      </c>
    </row>
    <row r="127" spans="1:50" ht="28.5" customHeight="1">
      <c r="B127" s="338">
        <v>4</v>
      </c>
      <c r="C127" s="344">
        <v>6</v>
      </c>
      <c r="D127" s="303" t="str">
        <f t="shared" si="130"/>
        <v>貢川</v>
      </c>
      <c r="E127" s="427">
        <v>9</v>
      </c>
      <c r="F127" s="427" t="s">
        <v>7</v>
      </c>
      <c r="G127" s="427">
        <v>21</v>
      </c>
      <c r="H127" s="475">
        <v>7</v>
      </c>
      <c r="I127" s="303" t="str">
        <f t="shared" si="131"/>
        <v>清水</v>
      </c>
      <c r="J127" s="339">
        <v>5</v>
      </c>
      <c r="K127" s="345" t="str">
        <f t="shared" si="132"/>
        <v>富士見</v>
      </c>
      <c r="L127" s="288"/>
      <c r="M127" s="483">
        <v>4</v>
      </c>
      <c r="N127" s="339">
        <v>1</v>
      </c>
      <c r="O127" s="303" t="str">
        <f t="shared" si="133"/>
        <v>玉諸</v>
      </c>
      <c r="P127" s="451">
        <v>19</v>
      </c>
      <c r="Q127" s="451" t="s">
        <v>6</v>
      </c>
      <c r="R127" s="451">
        <v>21</v>
      </c>
      <c r="S127" s="339">
        <v>3</v>
      </c>
      <c r="T127" s="303" t="str">
        <f t="shared" si="134"/>
        <v>高山</v>
      </c>
      <c r="U127" s="339">
        <v>4</v>
      </c>
      <c r="V127" s="345" t="str">
        <f t="shared" si="135"/>
        <v>辰野</v>
      </c>
      <c r="X127" s="609"/>
      <c r="Y127" s="464">
        <v>5</v>
      </c>
      <c r="Z127" s="421" t="str">
        <f>対戦チーム表!E37</f>
        <v>富士見</v>
      </c>
      <c r="AB127" s="393">
        <f t="shared" si="125"/>
        <v>5</v>
      </c>
      <c r="AC127" s="372" t="str">
        <f t="shared" si="126"/>
        <v>富士見</v>
      </c>
      <c r="AD127" s="385"/>
      <c r="AE127" s="386"/>
      <c r="AF127" s="484"/>
      <c r="AG127" s="386"/>
      <c r="AH127" s="355">
        <v>21</v>
      </c>
      <c r="AI127" s="356">
        <v>19</v>
      </c>
      <c r="AJ127" s="336">
        <v>18</v>
      </c>
      <c r="AK127" s="337">
        <v>21</v>
      </c>
      <c r="AL127" s="409"/>
      <c r="AM127" s="410"/>
      <c r="AN127" s="398">
        <f>AM128</f>
        <v>21</v>
      </c>
      <c r="AO127" s="399">
        <f>AL128</f>
        <v>14</v>
      </c>
      <c r="AP127" s="400">
        <f>AM129</f>
        <v>0</v>
      </c>
      <c r="AQ127" s="401">
        <f>AL129</f>
        <v>0</v>
      </c>
      <c r="AR127" s="402">
        <f t="shared" si="122"/>
        <v>1</v>
      </c>
      <c r="AS127" s="403">
        <f t="shared" si="123"/>
        <v>3</v>
      </c>
      <c r="AT127" s="403">
        <f t="shared" si="124"/>
        <v>60</v>
      </c>
      <c r="AU127" s="403">
        <f t="shared" si="124"/>
        <v>54</v>
      </c>
      <c r="AV127" s="403">
        <f t="shared" si="127"/>
        <v>1.1111111111111112</v>
      </c>
      <c r="AW127" s="403">
        <f t="shared" si="128"/>
        <v>6</v>
      </c>
      <c r="AX127" s="403">
        <f>_xlfn.RANK.EQ(AW127,AW127:AW135)</f>
        <v>3</v>
      </c>
    </row>
    <row r="128" spans="1:50" ht="28.5" customHeight="1">
      <c r="B128" s="338">
        <v>5</v>
      </c>
      <c r="C128" s="344">
        <v>2</v>
      </c>
      <c r="D128" s="303" t="str">
        <f t="shared" si="130"/>
        <v>レッドマーズ</v>
      </c>
      <c r="E128" s="427">
        <v>8</v>
      </c>
      <c r="F128" s="427" t="s">
        <v>6</v>
      </c>
      <c r="G128" s="427">
        <v>21</v>
      </c>
      <c r="H128" s="475">
        <v>4</v>
      </c>
      <c r="I128" s="303" t="str">
        <f t="shared" si="131"/>
        <v>辰野</v>
      </c>
      <c r="J128" s="339">
        <v>6</v>
      </c>
      <c r="K128" s="345" t="str">
        <f t="shared" si="132"/>
        <v>貢川</v>
      </c>
      <c r="L128" s="288"/>
      <c r="M128" s="483">
        <v>5</v>
      </c>
      <c r="N128" s="339">
        <v>3</v>
      </c>
      <c r="O128" s="303" t="str">
        <f t="shared" si="133"/>
        <v>高山</v>
      </c>
      <c r="P128" s="340">
        <v>19</v>
      </c>
      <c r="Q128" s="451" t="s">
        <v>6</v>
      </c>
      <c r="R128" s="451">
        <v>21</v>
      </c>
      <c r="S128" s="339">
        <v>5</v>
      </c>
      <c r="T128" s="303" t="str">
        <f t="shared" si="134"/>
        <v>富士見</v>
      </c>
      <c r="U128" s="339">
        <v>7</v>
      </c>
      <c r="V128" s="345" t="str">
        <f t="shared" si="135"/>
        <v>清水</v>
      </c>
      <c r="X128" s="609"/>
      <c r="Y128" s="464">
        <v>6</v>
      </c>
      <c r="Z128" s="421" t="str">
        <f>対戦チーム表!E38</f>
        <v>貢川</v>
      </c>
      <c r="AB128" s="393">
        <f t="shared" si="125"/>
        <v>6</v>
      </c>
      <c r="AC128" s="372" t="str">
        <f t="shared" si="126"/>
        <v>貢川</v>
      </c>
      <c r="AD128" s="336">
        <v>21</v>
      </c>
      <c r="AE128" s="337">
        <v>12</v>
      </c>
      <c r="AF128" s="385"/>
      <c r="AG128" s="386"/>
      <c r="AH128" s="411"/>
      <c r="AI128" s="412"/>
      <c r="AJ128" s="413"/>
      <c r="AK128" s="414"/>
      <c r="AL128" s="355">
        <f>G125</f>
        <v>14</v>
      </c>
      <c r="AM128" s="356">
        <f>E125</f>
        <v>21</v>
      </c>
      <c r="AN128" s="396"/>
      <c r="AO128" s="397"/>
      <c r="AP128" s="400">
        <f>AO129</f>
        <v>9</v>
      </c>
      <c r="AQ128" s="401">
        <f>AN129</f>
        <v>21</v>
      </c>
      <c r="AR128" s="402">
        <f t="shared" si="122"/>
        <v>2</v>
      </c>
      <c r="AS128" s="403">
        <f t="shared" si="123"/>
        <v>3</v>
      </c>
      <c r="AT128" s="403">
        <f t="shared" si="124"/>
        <v>44</v>
      </c>
      <c r="AU128" s="403">
        <f t="shared" si="124"/>
        <v>54</v>
      </c>
      <c r="AV128" s="403">
        <f t="shared" si="127"/>
        <v>0.81481481481481477</v>
      </c>
      <c r="AW128" s="403">
        <f t="shared" si="128"/>
        <v>-10</v>
      </c>
      <c r="AX128" s="403">
        <f>_xlfn.RANK.EQ(AW128,AW128:AW136)</f>
        <v>3</v>
      </c>
    </row>
    <row r="129" spans="2:50" ht="28.5" customHeight="1" thickBot="1">
      <c r="B129" s="338">
        <v>6</v>
      </c>
      <c r="C129" s="344">
        <v>6</v>
      </c>
      <c r="D129" s="303" t="str">
        <f t="shared" si="130"/>
        <v>貢川</v>
      </c>
      <c r="E129" s="427">
        <v>21</v>
      </c>
      <c r="F129" s="427" t="s">
        <v>6</v>
      </c>
      <c r="G129" s="427">
        <v>12</v>
      </c>
      <c r="H129" s="475">
        <v>1</v>
      </c>
      <c r="I129" s="303" t="str">
        <f t="shared" si="131"/>
        <v>玉諸</v>
      </c>
      <c r="J129" s="339">
        <v>3</v>
      </c>
      <c r="K129" s="345" t="str">
        <f t="shared" si="132"/>
        <v>高山</v>
      </c>
      <c r="L129" s="288"/>
      <c r="M129" s="485">
        <v>6</v>
      </c>
      <c r="N129" s="486">
        <v>7</v>
      </c>
      <c r="O129" s="487" t="str">
        <f t="shared" si="133"/>
        <v>清水</v>
      </c>
      <c r="P129" s="488">
        <v>18</v>
      </c>
      <c r="Q129" s="488" t="s">
        <v>6</v>
      </c>
      <c r="R129" s="488">
        <v>21</v>
      </c>
      <c r="S129" s="486">
        <v>2</v>
      </c>
      <c r="T129" s="487" t="str">
        <f t="shared" si="134"/>
        <v>レッドマーズ</v>
      </c>
      <c r="U129" s="486">
        <v>4</v>
      </c>
      <c r="V129" s="345" t="str">
        <f t="shared" si="135"/>
        <v>辰野</v>
      </c>
      <c r="X129" s="610"/>
      <c r="Y129" s="467">
        <v>7</v>
      </c>
      <c r="Z129" s="358" t="str">
        <f>対戦チーム表!E39</f>
        <v>清水</v>
      </c>
      <c r="AB129" s="393">
        <f t="shared" si="125"/>
        <v>7</v>
      </c>
      <c r="AC129" s="372" t="str">
        <f t="shared" si="126"/>
        <v>清水</v>
      </c>
      <c r="AD129" s="336">
        <v>19</v>
      </c>
      <c r="AE129" s="337">
        <v>21</v>
      </c>
      <c r="AF129" s="336">
        <v>18</v>
      </c>
      <c r="AG129" s="337">
        <v>21</v>
      </c>
      <c r="AH129" s="466"/>
      <c r="AI129" s="412"/>
      <c r="AJ129" s="413"/>
      <c r="AK129" s="414"/>
      <c r="AL129" s="411"/>
      <c r="AM129" s="412"/>
      <c r="AN129" s="336">
        <v>21</v>
      </c>
      <c r="AO129" s="337">
        <v>9</v>
      </c>
      <c r="AP129" s="409"/>
      <c r="AQ129" s="410"/>
      <c r="AR129" s="402">
        <f t="shared" si="122"/>
        <v>2</v>
      </c>
      <c r="AS129" s="403">
        <f t="shared" si="123"/>
        <v>3</v>
      </c>
      <c r="AT129" s="403">
        <f t="shared" si="124"/>
        <v>58</v>
      </c>
      <c r="AU129" s="403">
        <f t="shared" si="124"/>
        <v>51</v>
      </c>
      <c r="AV129" s="403">
        <f t="shared" si="127"/>
        <v>1.1372549019607843</v>
      </c>
      <c r="AW129" s="403">
        <f t="shared" si="128"/>
        <v>7</v>
      </c>
      <c r="AX129" s="403">
        <f>_xlfn.RANK.EQ(AW129,AW129:AW137)</f>
        <v>2</v>
      </c>
    </row>
    <row r="130" spans="2:50" ht="28.5" customHeight="1" thickBot="1">
      <c r="B130" s="359">
        <v>7</v>
      </c>
      <c r="C130" s="366">
        <v>4</v>
      </c>
      <c r="D130" s="416" t="str">
        <f t="shared" si="130"/>
        <v>辰野</v>
      </c>
      <c r="E130" s="454">
        <v>21</v>
      </c>
      <c r="F130" s="454" t="s">
        <v>6</v>
      </c>
      <c r="G130" s="454">
        <v>14</v>
      </c>
      <c r="H130" s="478">
        <v>6</v>
      </c>
      <c r="I130" s="416" t="str">
        <f t="shared" si="131"/>
        <v>貢川</v>
      </c>
      <c r="J130" s="360">
        <v>1</v>
      </c>
      <c r="K130" s="367" t="str">
        <f t="shared" si="132"/>
        <v>玉諸</v>
      </c>
      <c r="L130" s="288"/>
      <c r="M130" s="489">
        <v>7</v>
      </c>
      <c r="N130" s="364">
        <v>5</v>
      </c>
      <c r="O130" s="416" t="str">
        <f t="shared" si="133"/>
        <v>富士見</v>
      </c>
      <c r="P130" s="455">
        <v>17</v>
      </c>
      <c r="Q130" s="455" t="s">
        <v>6</v>
      </c>
      <c r="R130" s="455">
        <v>21</v>
      </c>
      <c r="S130" s="364">
        <v>7</v>
      </c>
      <c r="T130" s="416" t="str">
        <f t="shared" si="134"/>
        <v>清水</v>
      </c>
      <c r="U130" s="364">
        <v>2</v>
      </c>
      <c r="V130" s="367" t="str">
        <f t="shared" si="135"/>
        <v>レッドマーズ</v>
      </c>
      <c r="X130" s="490"/>
      <c r="Y130" s="292"/>
      <c r="Z130" s="292"/>
    </row>
    <row r="131" spans="2:50">
      <c r="B131" s="288"/>
      <c r="C131" s="491"/>
      <c r="E131" s="288"/>
      <c r="F131" s="288"/>
      <c r="G131" s="288"/>
      <c r="H131" s="288"/>
      <c r="J131" s="288"/>
      <c r="L131" s="288"/>
      <c r="M131" s="288"/>
      <c r="N131" s="288"/>
      <c r="P131" s="288"/>
      <c r="Q131" s="288"/>
      <c r="R131" s="288"/>
      <c r="S131" s="288"/>
      <c r="U131" s="288"/>
      <c r="X131" s="292"/>
      <c r="Y131" s="292"/>
      <c r="Z131" s="292"/>
    </row>
    <row r="132" spans="2:50" ht="26.25" customHeight="1">
      <c r="B132" s="582" t="s">
        <v>18</v>
      </c>
      <c r="C132" s="582"/>
      <c r="D132" s="583"/>
      <c r="E132" s="583"/>
      <c r="F132" s="291"/>
      <c r="G132" s="291"/>
      <c r="H132" s="291"/>
      <c r="I132" s="291"/>
      <c r="J132" s="291"/>
      <c r="K132" s="291"/>
      <c r="L132" s="288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X132" s="293" t="s">
        <v>11</v>
      </c>
      <c r="Y132" s="292"/>
      <c r="Z132" s="292"/>
    </row>
    <row r="133" spans="2:50" ht="23.25" thickBot="1">
      <c r="B133" s="288"/>
      <c r="C133" s="288"/>
      <c r="E133" s="288"/>
      <c r="F133" s="288"/>
      <c r="G133" s="288"/>
      <c r="H133" s="288"/>
      <c r="J133" s="288"/>
      <c r="L133" s="288"/>
      <c r="M133" s="288"/>
      <c r="N133" s="288"/>
      <c r="P133" s="288"/>
      <c r="Q133" s="288"/>
      <c r="R133" s="288"/>
      <c r="S133" s="288"/>
      <c r="U133" s="288"/>
    </row>
    <row r="134" spans="2:50" ht="24.75" customHeight="1" thickBot="1">
      <c r="B134" s="588" t="s">
        <v>12</v>
      </c>
      <c r="C134" s="589"/>
      <c r="D134" s="589"/>
      <c r="E134" s="589"/>
      <c r="F134" s="589"/>
      <c r="G134" s="589"/>
      <c r="H134" s="589"/>
      <c r="I134" s="589"/>
      <c r="J134" s="589"/>
      <c r="K134" s="590"/>
      <c r="L134" s="288"/>
      <c r="M134" s="588" t="s">
        <v>13</v>
      </c>
      <c r="N134" s="589"/>
      <c r="O134" s="589"/>
      <c r="P134" s="589"/>
      <c r="Q134" s="589"/>
      <c r="R134" s="589"/>
      <c r="S134" s="589"/>
      <c r="T134" s="589"/>
      <c r="U134" s="589"/>
      <c r="V134" s="590"/>
      <c r="X134" s="295" t="s">
        <v>0</v>
      </c>
      <c r="Y134" s="296" t="s">
        <v>123</v>
      </c>
      <c r="Z134" s="297" t="s">
        <v>19</v>
      </c>
      <c r="AB134" s="393" t="s">
        <v>29</v>
      </c>
      <c r="AC134" s="419"/>
      <c r="AD134" s="600" t="str">
        <f>AC135</f>
        <v>高山</v>
      </c>
      <c r="AE134" s="596"/>
      <c r="AF134" s="595" t="str">
        <f>AC136</f>
        <v>富士見</v>
      </c>
      <c r="AG134" s="596"/>
      <c r="AH134" s="595" t="str">
        <f>AC137</f>
        <v>湯之谷</v>
      </c>
      <c r="AI134" s="596"/>
      <c r="AJ134" s="595" t="str">
        <f>AC138</f>
        <v>喬木</v>
      </c>
      <c r="AK134" s="596"/>
      <c r="AL134" s="595" t="str">
        <f>AC139</f>
        <v>八潮</v>
      </c>
      <c r="AM134" s="596"/>
      <c r="AN134" s="595" t="str">
        <f>AC140</f>
        <v>清水</v>
      </c>
      <c r="AO134" s="596"/>
      <c r="AP134" s="595" t="str">
        <f>AC141</f>
        <v/>
      </c>
      <c r="AQ134" s="607"/>
      <c r="AR134" s="394" t="s">
        <v>20</v>
      </c>
      <c r="AS134" s="340" t="s">
        <v>21</v>
      </c>
      <c r="AT134" s="340" t="s">
        <v>22</v>
      </c>
      <c r="AU134" s="340" t="s">
        <v>23</v>
      </c>
      <c r="AV134" s="340" t="s">
        <v>24</v>
      </c>
      <c r="AW134" s="346" t="s">
        <v>25</v>
      </c>
      <c r="AX134" s="346" t="s">
        <v>26</v>
      </c>
    </row>
    <row r="135" spans="2:50" ht="24.75" customHeight="1" thickTop="1" thickBot="1">
      <c r="B135" s="480" t="s">
        <v>2</v>
      </c>
      <c r="C135" s="306" t="s">
        <v>27</v>
      </c>
      <c r="D135" s="375" t="s">
        <v>3</v>
      </c>
      <c r="E135" s="375" t="s">
        <v>4</v>
      </c>
      <c r="F135" s="375"/>
      <c r="G135" s="375" t="s">
        <v>4</v>
      </c>
      <c r="H135" s="306" t="s">
        <v>27</v>
      </c>
      <c r="I135" s="375" t="s">
        <v>3</v>
      </c>
      <c r="J135" s="306" t="s">
        <v>27</v>
      </c>
      <c r="K135" s="395" t="s">
        <v>5</v>
      </c>
      <c r="L135" s="288"/>
      <c r="M135" s="480" t="s">
        <v>2</v>
      </c>
      <c r="N135" s="306" t="s">
        <v>27</v>
      </c>
      <c r="O135" s="375" t="s">
        <v>3</v>
      </c>
      <c r="P135" s="375" t="s">
        <v>4</v>
      </c>
      <c r="Q135" s="375"/>
      <c r="R135" s="375" t="s">
        <v>4</v>
      </c>
      <c r="S135" s="306" t="s">
        <v>27</v>
      </c>
      <c r="T135" s="375" t="s">
        <v>3</v>
      </c>
      <c r="U135" s="306" t="s">
        <v>27</v>
      </c>
      <c r="V135" s="395" t="s">
        <v>5</v>
      </c>
      <c r="X135" s="608" t="str">
        <f>X123</f>
        <v>里山辺体育館</v>
      </c>
      <c r="Y135" s="464">
        <v>1</v>
      </c>
      <c r="Z135" s="421" t="str">
        <f>対戦チーム表!K33</f>
        <v>高山</v>
      </c>
      <c r="AB135" s="393">
        <f>Y135</f>
        <v>1</v>
      </c>
      <c r="AC135" s="372" t="str">
        <f>Z135</f>
        <v>高山</v>
      </c>
      <c r="AD135" s="396"/>
      <c r="AE135" s="397"/>
      <c r="AF135" s="398">
        <f>AE136</f>
        <v>21</v>
      </c>
      <c r="AG135" s="399">
        <f>AD136</f>
        <v>13</v>
      </c>
      <c r="AH135" s="400">
        <f>AE137</f>
        <v>17</v>
      </c>
      <c r="AI135" s="401">
        <f>AD137</f>
        <v>21</v>
      </c>
      <c r="AJ135" s="398">
        <f>AE138</f>
        <v>0</v>
      </c>
      <c r="AK135" s="399">
        <f>AD138</f>
        <v>0</v>
      </c>
      <c r="AL135" s="400">
        <f>AE139</f>
        <v>0</v>
      </c>
      <c r="AM135" s="401">
        <f>AD139</f>
        <v>0</v>
      </c>
      <c r="AN135" s="398">
        <f>AE140</f>
        <v>21</v>
      </c>
      <c r="AO135" s="399">
        <f>AD140</f>
        <v>12</v>
      </c>
      <c r="AP135" s="400">
        <f>AE141</f>
        <v>18</v>
      </c>
      <c r="AQ135" s="401">
        <f>AD141</f>
        <v>21</v>
      </c>
      <c r="AR135" s="402">
        <f>IF((AD135&lt;AE135),1,0)+IF((AF135&lt;AG135),1,0)+IF((AH135&lt;AI135),1,0)+IF((AJ135&lt;AK135),1,0)+IF((AL135&lt;AM135),1,0)+IF((AN135&lt;AO135),1,0)+IF((AP135&lt;AQ135),1,0)</f>
        <v>2</v>
      </c>
      <c r="AS135" s="403">
        <f t="shared" ref="AS135:AS141" si="136">IF((AE135&gt;AF135),1,0)+IF((AG135&gt;AH135),1,0)+IF((AI135&gt;AJ135),1,0)+IF((AK135&gt;AL135),1,0)+IF((AM135&gt;AN135),1,0)+IF((AO135&gt;AP135),1,0)+IF((AQ135&gt;AR135),1,0)</f>
        <v>2</v>
      </c>
      <c r="AT135" s="403">
        <f t="shared" ref="AT135:AU141" si="137">AD135+AF135+AH135+AJ135+AL135+AN135+AP135</f>
        <v>77</v>
      </c>
      <c r="AU135" s="403">
        <f t="shared" si="137"/>
        <v>67</v>
      </c>
      <c r="AV135" s="403">
        <f>AT135/AU135</f>
        <v>1.1492537313432836</v>
      </c>
      <c r="AW135" s="403">
        <f>AT135-AU135</f>
        <v>10</v>
      </c>
      <c r="AX135" s="403">
        <f>_xlfn.RANK.EQ(AW135,AW135:AW141)</f>
        <v>3</v>
      </c>
    </row>
    <row r="136" spans="2:50" ht="28.5" customHeight="1" thickTop="1">
      <c r="B136" s="323">
        <v>1</v>
      </c>
      <c r="C136" s="408">
        <v>1</v>
      </c>
      <c r="D136" s="325" t="str">
        <f>VLOOKUP(C136,$Y$135:$Z$141,2)</f>
        <v>高山</v>
      </c>
      <c r="E136" s="426">
        <v>21</v>
      </c>
      <c r="F136" s="426" t="s">
        <v>7</v>
      </c>
      <c r="G136" s="426">
        <v>13</v>
      </c>
      <c r="H136" s="408">
        <v>2</v>
      </c>
      <c r="I136" s="325" t="str">
        <f>VLOOKUP(H136,$Y$135:$Z$141,2)</f>
        <v>富士見</v>
      </c>
      <c r="J136" s="408">
        <v>5</v>
      </c>
      <c r="K136" s="404" t="str">
        <f>VLOOKUP(J136,$Y$135:$Z$141,2)</f>
        <v>八潮</v>
      </c>
      <c r="L136" s="288"/>
      <c r="M136" s="481">
        <v>1</v>
      </c>
      <c r="N136" s="408">
        <v>3</v>
      </c>
      <c r="O136" s="325" t="str">
        <f>VLOOKUP(N136,$Y$135:$Z$141,2)</f>
        <v>湯之谷</v>
      </c>
      <c r="P136" s="482">
        <v>20</v>
      </c>
      <c r="Q136" s="482" t="s">
        <v>7</v>
      </c>
      <c r="R136" s="482">
        <v>21</v>
      </c>
      <c r="S136" s="408">
        <v>4</v>
      </c>
      <c r="T136" s="325" t="str">
        <f>VLOOKUP(S136,$Y$135:$Z$141,2)</f>
        <v>喬木</v>
      </c>
      <c r="U136" s="408">
        <v>6</v>
      </c>
      <c r="V136" s="404" t="str">
        <f>VLOOKUP(U136,$Y$135:$Z$141,2)</f>
        <v>清水</v>
      </c>
      <c r="X136" s="609"/>
      <c r="Y136" s="464">
        <v>2</v>
      </c>
      <c r="Z136" s="421" t="str">
        <f>対戦チーム表!K34</f>
        <v>富士見</v>
      </c>
      <c r="AB136" s="393">
        <f t="shared" ref="AB136:AB141" si="138">Y136</f>
        <v>2</v>
      </c>
      <c r="AC136" s="372" t="str">
        <f t="shared" ref="AC136:AC141" si="139">Z136</f>
        <v>富士見</v>
      </c>
      <c r="AD136" s="413">
        <f>G136</f>
        <v>13</v>
      </c>
      <c r="AE136" s="414">
        <f>E136</f>
        <v>21</v>
      </c>
      <c r="AF136" s="396"/>
      <c r="AG136" s="397"/>
      <c r="AH136" s="400">
        <f>AG137</f>
        <v>10</v>
      </c>
      <c r="AI136" s="401">
        <f>AF137</f>
        <v>21</v>
      </c>
      <c r="AJ136" s="398">
        <f>AG138</f>
        <v>17</v>
      </c>
      <c r="AK136" s="399">
        <f>AF138</f>
        <v>21</v>
      </c>
      <c r="AL136" s="400">
        <f>AG139</f>
        <v>0</v>
      </c>
      <c r="AM136" s="401">
        <f>AF139</f>
        <v>0</v>
      </c>
      <c r="AN136" s="398">
        <f>AG140</f>
        <v>0</v>
      </c>
      <c r="AO136" s="399">
        <f>AF140</f>
        <v>0</v>
      </c>
      <c r="AP136" s="400">
        <f>AG141</f>
        <v>19</v>
      </c>
      <c r="AQ136" s="401">
        <f>AF141</f>
        <v>21</v>
      </c>
      <c r="AR136" s="402">
        <f t="shared" ref="AR136:AR140" si="140">IF((AD136&lt;AE136),1,0)+IF((AF136&lt;AG136),1,0)+IF((AH136&lt;AI136),1,0)+IF((AJ136&lt;AK136),1,0)+IF((AL136&lt;AM136),1,0)+IF((AN136&lt;AO136),1,0)+IF((AP136&lt;AQ136),1,0)</f>
        <v>4</v>
      </c>
      <c r="AS136" s="403">
        <f t="shared" si="136"/>
        <v>4</v>
      </c>
      <c r="AT136" s="403">
        <f t="shared" si="137"/>
        <v>59</v>
      </c>
      <c r="AU136" s="403">
        <f t="shared" si="137"/>
        <v>84</v>
      </c>
      <c r="AV136" s="403">
        <f t="shared" ref="AV136:AV141" si="141">AT136/AU136</f>
        <v>0.70238095238095233</v>
      </c>
      <c r="AW136" s="403">
        <f t="shared" ref="AW136:AW141" si="142">AT136-AU136</f>
        <v>-25</v>
      </c>
      <c r="AX136" s="403">
        <f t="shared" ref="AX136" si="143">_xlfn.RANK.EQ(AW136,AW136:AW142)</f>
        <v>6</v>
      </c>
    </row>
    <row r="137" spans="2:50" ht="28.5" customHeight="1">
      <c r="B137" s="338">
        <v>2</v>
      </c>
      <c r="C137" s="339">
        <v>5</v>
      </c>
      <c r="D137" s="303" t="str">
        <f t="shared" ref="D137:D142" si="144">VLOOKUP(C137,$Y$135:$Z$141,2)</f>
        <v>八潮</v>
      </c>
      <c r="E137" s="427">
        <v>21</v>
      </c>
      <c r="F137" s="427" t="s">
        <v>6</v>
      </c>
      <c r="G137" s="427">
        <v>12</v>
      </c>
      <c r="H137" s="339">
        <v>6</v>
      </c>
      <c r="I137" s="303" t="str">
        <f t="shared" ref="I137:I142" si="145">VLOOKUP(H137,$Y$135:$Z$141,2)</f>
        <v>清水</v>
      </c>
      <c r="J137" s="339">
        <v>1</v>
      </c>
      <c r="K137" s="345" t="str">
        <f t="shared" ref="K137:K142" si="146">VLOOKUP(J137,$Y$135:$Z$141,2)</f>
        <v>高山</v>
      </c>
      <c r="L137" s="288"/>
      <c r="M137" s="492">
        <v>2</v>
      </c>
      <c r="N137" s="339">
        <v>2</v>
      </c>
      <c r="O137" s="303" t="str">
        <f t="shared" ref="O137:O142" si="147">VLOOKUP(N137,$Y$135:$Z$141,2)</f>
        <v>富士見</v>
      </c>
      <c r="P137" s="451">
        <v>21</v>
      </c>
      <c r="Q137" s="451" t="s">
        <v>6</v>
      </c>
      <c r="R137" s="451">
        <v>18</v>
      </c>
      <c r="S137" s="339">
        <v>3</v>
      </c>
      <c r="T137" s="303" t="str">
        <f t="shared" ref="T137:T141" si="148">VLOOKUP(S137,$Y$135:$Z$141,2)</f>
        <v>湯之谷</v>
      </c>
      <c r="U137" s="339">
        <v>4</v>
      </c>
      <c r="V137" s="345" t="str">
        <f t="shared" ref="V137:V142" si="149">VLOOKUP(U137,$Y$135:$Z$141,2)</f>
        <v>喬木</v>
      </c>
      <c r="X137" s="609"/>
      <c r="Y137" s="464">
        <v>3</v>
      </c>
      <c r="Z137" s="421" t="str">
        <f>対戦チーム表!K35</f>
        <v>湯之谷</v>
      </c>
      <c r="AB137" s="393">
        <f t="shared" si="138"/>
        <v>3</v>
      </c>
      <c r="AC137" s="372" t="str">
        <f t="shared" si="139"/>
        <v>湯之谷</v>
      </c>
      <c r="AD137" s="413">
        <f>R139</f>
        <v>21</v>
      </c>
      <c r="AE137" s="414">
        <f>P139</f>
        <v>17</v>
      </c>
      <c r="AF137" s="468">
        <f>G138</f>
        <v>21</v>
      </c>
      <c r="AG137" s="414">
        <f>E138</f>
        <v>10</v>
      </c>
      <c r="AH137" s="409"/>
      <c r="AI137" s="410"/>
      <c r="AJ137" s="398">
        <f>AI138</f>
        <v>20</v>
      </c>
      <c r="AK137" s="399">
        <f>AH138</f>
        <v>21</v>
      </c>
      <c r="AL137" s="400">
        <f>AI139</f>
        <v>14</v>
      </c>
      <c r="AM137" s="401">
        <f>AH139</f>
        <v>21</v>
      </c>
      <c r="AN137" s="398">
        <f>AI140</f>
        <v>0</v>
      </c>
      <c r="AO137" s="399">
        <f>AH140</f>
        <v>0</v>
      </c>
      <c r="AP137" s="400">
        <f>AI141</f>
        <v>0</v>
      </c>
      <c r="AQ137" s="401">
        <f>AH141</f>
        <v>0</v>
      </c>
      <c r="AR137" s="402">
        <f t="shared" si="140"/>
        <v>2</v>
      </c>
      <c r="AS137" s="403">
        <f t="shared" si="136"/>
        <v>3</v>
      </c>
      <c r="AT137" s="403">
        <f t="shared" si="137"/>
        <v>76</v>
      </c>
      <c r="AU137" s="403">
        <f t="shared" si="137"/>
        <v>69</v>
      </c>
      <c r="AV137" s="403">
        <f t="shared" si="141"/>
        <v>1.1014492753623188</v>
      </c>
      <c r="AW137" s="403">
        <f t="shared" si="142"/>
        <v>7</v>
      </c>
      <c r="AX137" s="403">
        <f>_xlfn.RANK.EQ(AW137,AW137:AW148)</f>
        <v>3</v>
      </c>
    </row>
    <row r="138" spans="2:50" ht="28.5" customHeight="1">
      <c r="B138" s="465">
        <v>3</v>
      </c>
      <c r="C138" s="339">
        <v>4</v>
      </c>
      <c r="D138" s="303" t="str">
        <f>VLOOKUP(C138,$Y$135:$Z$141,2)</f>
        <v>喬木</v>
      </c>
      <c r="E138" s="427">
        <v>10</v>
      </c>
      <c r="F138" s="427" t="s">
        <v>6</v>
      </c>
      <c r="G138" s="427">
        <v>21</v>
      </c>
      <c r="H138" s="339">
        <v>5</v>
      </c>
      <c r="I138" s="303" t="str">
        <f t="shared" si="145"/>
        <v>八潮</v>
      </c>
      <c r="J138" s="339">
        <v>2</v>
      </c>
      <c r="K138" s="345" t="str">
        <f t="shared" si="146"/>
        <v>富士見</v>
      </c>
      <c r="L138" s="288"/>
      <c r="M138" s="493">
        <v>3</v>
      </c>
      <c r="N138" s="339">
        <v>6</v>
      </c>
      <c r="O138" s="303" t="str">
        <f t="shared" si="147"/>
        <v>清水</v>
      </c>
      <c r="P138" s="451">
        <v>18</v>
      </c>
      <c r="Q138" s="451" t="s">
        <v>6</v>
      </c>
      <c r="R138" s="451">
        <v>21</v>
      </c>
      <c r="S138" s="339">
        <v>1</v>
      </c>
      <c r="T138" s="303" t="str">
        <f t="shared" si="148"/>
        <v>高山</v>
      </c>
      <c r="U138" s="339">
        <v>3</v>
      </c>
      <c r="V138" s="345" t="str">
        <f t="shared" si="149"/>
        <v>湯之谷</v>
      </c>
      <c r="X138" s="609"/>
      <c r="Y138" s="464">
        <v>4</v>
      </c>
      <c r="Z138" s="421" t="str">
        <f>対戦チーム表!K36</f>
        <v>喬木</v>
      </c>
      <c r="AB138" s="393">
        <f t="shared" si="138"/>
        <v>4</v>
      </c>
      <c r="AC138" s="372" t="str">
        <f t="shared" si="139"/>
        <v>喬木</v>
      </c>
      <c r="AD138" s="468"/>
      <c r="AE138" s="414"/>
      <c r="AF138" s="468">
        <f>R139</f>
        <v>21</v>
      </c>
      <c r="AG138" s="414">
        <f>P139</f>
        <v>17</v>
      </c>
      <c r="AH138" s="411">
        <f>R136</f>
        <v>21</v>
      </c>
      <c r="AI138" s="412">
        <f>P136</f>
        <v>20</v>
      </c>
      <c r="AJ138" s="396"/>
      <c r="AK138" s="397"/>
      <c r="AL138" s="400">
        <f>AK139</f>
        <v>18</v>
      </c>
      <c r="AM138" s="401">
        <f>AJ139</f>
        <v>21</v>
      </c>
      <c r="AN138" s="398">
        <f>AK140</f>
        <v>21</v>
      </c>
      <c r="AO138" s="399">
        <f>AJ140</f>
        <v>12</v>
      </c>
      <c r="AP138" s="400">
        <f>AK141</f>
        <v>0</v>
      </c>
      <c r="AQ138" s="401">
        <f>AJ141</f>
        <v>0</v>
      </c>
      <c r="AR138" s="402">
        <f t="shared" si="140"/>
        <v>1</v>
      </c>
      <c r="AS138" s="403">
        <f t="shared" si="136"/>
        <v>2</v>
      </c>
      <c r="AT138" s="403">
        <f t="shared" si="137"/>
        <v>81</v>
      </c>
      <c r="AU138" s="403">
        <f t="shared" si="137"/>
        <v>70</v>
      </c>
      <c r="AV138" s="403">
        <f t="shared" si="141"/>
        <v>1.1571428571428573</v>
      </c>
      <c r="AW138" s="403">
        <f t="shared" si="142"/>
        <v>11</v>
      </c>
      <c r="AX138" s="403">
        <f>_xlfn.RANK.EQ(AW138,AW138:AW149)</f>
        <v>2</v>
      </c>
    </row>
    <row r="139" spans="2:50" ht="28.5" customHeight="1">
      <c r="B139" s="351">
        <v>4</v>
      </c>
      <c r="C139" s="339">
        <v>1</v>
      </c>
      <c r="D139" s="303" t="str">
        <f t="shared" si="144"/>
        <v>高山</v>
      </c>
      <c r="E139" s="427">
        <v>16</v>
      </c>
      <c r="F139" s="427" t="s">
        <v>6</v>
      </c>
      <c r="G139" s="427">
        <v>21</v>
      </c>
      <c r="H139" s="339">
        <v>3</v>
      </c>
      <c r="I139" s="303" t="str">
        <f t="shared" si="145"/>
        <v>湯之谷</v>
      </c>
      <c r="J139" s="339">
        <v>5</v>
      </c>
      <c r="K139" s="345" t="str">
        <f t="shared" si="146"/>
        <v>八潮</v>
      </c>
      <c r="L139" s="288"/>
      <c r="M139" s="483">
        <v>4</v>
      </c>
      <c r="N139" s="339">
        <v>2</v>
      </c>
      <c r="O139" s="303" t="str">
        <f t="shared" si="147"/>
        <v>富士見</v>
      </c>
      <c r="P139" s="451">
        <v>17</v>
      </c>
      <c r="Q139" s="451" t="s">
        <v>6</v>
      </c>
      <c r="R139" s="451">
        <v>21</v>
      </c>
      <c r="S139" s="339">
        <v>4</v>
      </c>
      <c r="T139" s="303" t="str">
        <f t="shared" si="148"/>
        <v>喬木</v>
      </c>
      <c r="U139" s="339">
        <v>6</v>
      </c>
      <c r="V139" s="345" t="str">
        <f t="shared" si="149"/>
        <v>清水</v>
      </c>
      <c r="X139" s="609"/>
      <c r="Y139" s="464">
        <v>5</v>
      </c>
      <c r="Z139" s="421" t="str">
        <f>対戦チーム表!K37</f>
        <v>八潮</v>
      </c>
      <c r="AB139" s="393">
        <f t="shared" si="138"/>
        <v>5</v>
      </c>
      <c r="AC139" s="372" t="str">
        <f t="shared" si="139"/>
        <v>八潮</v>
      </c>
      <c r="AD139" s="468"/>
      <c r="AE139" s="414"/>
      <c r="AF139" s="468"/>
      <c r="AG139" s="414"/>
      <c r="AH139" s="411">
        <f>R140</f>
        <v>21</v>
      </c>
      <c r="AI139" s="412">
        <f>P140</f>
        <v>14</v>
      </c>
      <c r="AJ139" s="413">
        <f>R138</f>
        <v>21</v>
      </c>
      <c r="AK139" s="414">
        <f>P138</f>
        <v>18</v>
      </c>
      <c r="AL139" s="409"/>
      <c r="AM139" s="410"/>
      <c r="AN139" s="398">
        <f>AM140</f>
        <v>21</v>
      </c>
      <c r="AO139" s="399">
        <f>AL140</f>
        <v>12</v>
      </c>
      <c r="AP139" s="400">
        <f>AM141</f>
        <v>21</v>
      </c>
      <c r="AQ139" s="401">
        <f>AL141</f>
        <v>9</v>
      </c>
      <c r="AR139" s="402">
        <f t="shared" si="140"/>
        <v>0</v>
      </c>
      <c r="AS139" s="403">
        <f t="shared" si="136"/>
        <v>2</v>
      </c>
      <c r="AT139" s="403">
        <f t="shared" si="137"/>
        <v>84</v>
      </c>
      <c r="AU139" s="403">
        <f t="shared" si="137"/>
        <v>53</v>
      </c>
      <c r="AV139" s="403">
        <f t="shared" si="141"/>
        <v>1.5849056603773586</v>
      </c>
      <c r="AW139" s="403">
        <f t="shared" si="142"/>
        <v>31</v>
      </c>
      <c r="AX139" s="403">
        <f>_xlfn.RANK.EQ(AW139,AW139:AW150)</f>
        <v>1</v>
      </c>
    </row>
    <row r="140" spans="2:50" ht="28.5" customHeight="1">
      <c r="B140" s="465">
        <v>5</v>
      </c>
      <c r="C140" s="339">
        <v>5</v>
      </c>
      <c r="D140" s="303" t="str">
        <f t="shared" si="144"/>
        <v>八潮</v>
      </c>
      <c r="E140" s="427">
        <v>21</v>
      </c>
      <c r="F140" s="427" t="s">
        <v>6</v>
      </c>
      <c r="G140" s="427">
        <v>10</v>
      </c>
      <c r="H140" s="339">
        <v>1</v>
      </c>
      <c r="I140" s="303" t="str">
        <f t="shared" si="145"/>
        <v>高山</v>
      </c>
      <c r="J140" s="339">
        <v>3</v>
      </c>
      <c r="K140" s="345" t="str">
        <f t="shared" si="146"/>
        <v>湯之谷</v>
      </c>
      <c r="L140" s="288"/>
      <c r="M140" s="493">
        <v>5</v>
      </c>
      <c r="N140" s="339">
        <v>6</v>
      </c>
      <c r="O140" s="303" t="str">
        <f t="shared" si="147"/>
        <v>清水</v>
      </c>
      <c r="P140" s="340">
        <v>14</v>
      </c>
      <c r="Q140" s="451" t="s">
        <v>6</v>
      </c>
      <c r="R140" s="451">
        <v>21</v>
      </c>
      <c r="S140" s="339">
        <v>2</v>
      </c>
      <c r="T140" s="303" t="str">
        <f t="shared" si="148"/>
        <v>富士見</v>
      </c>
      <c r="U140" s="339">
        <v>4</v>
      </c>
      <c r="V140" s="345" t="str">
        <f t="shared" si="149"/>
        <v>喬木</v>
      </c>
      <c r="X140" s="609"/>
      <c r="Y140" s="464">
        <v>6</v>
      </c>
      <c r="Z140" s="421" t="str">
        <f>対戦チーム表!K38</f>
        <v>清水</v>
      </c>
      <c r="AB140" s="393">
        <f t="shared" si="138"/>
        <v>6</v>
      </c>
      <c r="AC140" s="372" t="str">
        <f t="shared" si="139"/>
        <v>清水</v>
      </c>
      <c r="AD140" s="413">
        <f>E141</f>
        <v>12</v>
      </c>
      <c r="AE140" s="414">
        <f>G141</f>
        <v>21</v>
      </c>
      <c r="AF140" s="468"/>
      <c r="AG140" s="414"/>
      <c r="AH140" s="466"/>
      <c r="AI140" s="412"/>
      <c r="AJ140" s="413">
        <f>G142</f>
        <v>12</v>
      </c>
      <c r="AK140" s="414">
        <f>E142</f>
        <v>21</v>
      </c>
      <c r="AL140" s="411">
        <f>G137</f>
        <v>12</v>
      </c>
      <c r="AM140" s="412">
        <f>E137</f>
        <v>21</v>
      </c>
      <c r="AN140" s="396"/>
      <c r="AO140" s="397"/>
      <c r="AP140" s="400">
        <f>AO141</f>
        <v>21</v>
      </c>
      <c r="AQ140" s="401">
        <f>AN141</f>
        <v>9</v>
      </c>
      <c r="AR140" s="402">
        <f t="shared" si="140"/>
        <v>3</v>
      </c>
      <c r="AS140" s="403">
        <f t="shared" si="136"/>
        <v>4</v>
      </c>
      <c r="AT140" s="403">
        <f t="shared" si="137"/>
        <v>57</v>
      </c>
      <c r="AU140" s="403">
        <f t="shared" si="137"/>
        <v>72</v>
      </c>
      <c r="AV140" s="403">
        <f t="shared" si="141"/>
        <v>0.79166666666666663</v>
      </c>
      <c r="AW140" s="403">
        <f t="shared" si="142"/>
        <v>-15</v>
      </c>
      <c r="AX140" s="403">
        <f>_xlfn.RANK.EQ(AW140,AW140:AW151)</f>
        <v>3</v>
      </c>
    </row>
    <row r="141" spans="2:50" ht="28.5" customHeight="1" thickBot="1">
      <c r="B141" s="351">
        <v>6</v>
      </c>
      <c r="C141" s="339">
        <v>3</v>
      </c>
      <c r="D141" s="303" t="str">
        <f t="shared" si="144"/>
        <v>湯之谷</v>
      </c>
      <c r="E141" s="427">
        <v>12</v>
      </c>
      <c r="F141" s="427" t="s">
        <v>6</v>
      </c>
      <c r="G141" s="427">
        <v>21</v>
      </c>
      <c r="H141" s="339">
        <v>5</v>
      </c>
      <c r="I141" s="303" t="str">
        <f t="shared" si="145"/>
        <v>八潮</v>
      </c>
      <c r="J141" s="339">
        <v>1</v>
      </c>
      <c r="K141" s="345" t="str">
        <f t="shared" si="146"/>
        <v>高山</v>
      </c>
      <c r="L141" s="288"/>
      <c r="M141" s="492">
        <v>6</v>
      </c>
      <c r="N141" s="486">
        <v>4</v>
      </c>
      <c r="O141" s="487" t="str">
        <f t="shared" si="147"/>
        <v>喬木</v>
      </c>
      <c r="P141" s="488">
        <v>21</v>
      </c>
      <c r="Q141" s="488" t="s">
        <v>6</v>
      </c>
      <c r="R141" s="488">
        <v>19</v>
      </c>
      <c r="S141" s="486">
        <v>6</v>
      </c>
      <c r="T141" s="487" t="str">
        <f t="shared" si="148"/>
        <v>清水</v>
      </c>
      <c r="U141" s="486">
        <v>2</v>
      </c>
      <c r="V141" s="494" t="str">
        <f t="shared" si="149"/>
        <v>富士見</v>
      </c>
      <c r="X141" s="610"/>
      <c r="Y141" s="467">
        <v>7</v>
      </c>
      <c r="Z141" s="358" t="str">
        <f>対戦チーム表!K39</f>
        <v/>
      </c>
      <c r="AB141" s="393">
        <f t="shared" si="138"/>
        <v>7</v>
      </c>
      <c r="AC141" s="372" t="str">
        <f t="shared" si="139"/>
        <v/>
      </c>
      <c r="AD141" s="413">
        <f>P137</f>
        <v>21</v>
      </c>
      <c r="AE141" s="414">
        <f>R137</f>
        <v>18</v>
      </c>
      <c r="AF141" s="413">
        <f>P141</f>
        <v>21</v>
      </c>
      <c r="AG141" s="414">
        <f>R141</f>
        <v>19</v>
      </c>
      <c r="AH141" s="413"/>
      <c r="AI141" s="414"/>
      <c r="AJ141" s="468"/>
      <c r="AK141" s="414"/>
      <c r="AL141" s="411">
        <f>R142</f>
        <v>9</v>
      </c>
      <c r="AM141" s="412">
        <f>P142</f>
        <v>21</v>
      </c>
      <c r="AN141" s="413">
        <f>R142</f>
        <v>9</v>
      </c>
      <c r="AO141" s="414">
        <f>P142</f>
        <v>21</v>
      </c>
      <c r="AP141" s="409"/>
      <c r="AQ141" s="410"/>
      <c r="AR141" s="402">
        <f>IF((AD141&lt;AE141),1,0)+IF((AF141&lt;AG141),1,0)+IF((AH141&lt;AI141),1,0)+IF((AJ141&lt;AK141),1,0)+IF((AL141&lt;AM141),1,0)+IF((AN141&lt;AO141),1,0)+IF((AP141&lt;AQ141),1,0)</f>
        <v>2</v>
      </c>
      <c r="AS141" s="403">
        <f t="shared" si="136"/>
        <v>3</v>
      </c>
      <c r="AT141" s="403">
        <f t="shared" si="137"/>
        <v>60</v>
      </c>
      <c r="AU141" s="403">
        <f t="shared" si="137"/>
        <v>79</v>
      </c>
      <c r="AV141" s="403">
        <f t="shared" si="141"/>
        <v>0.759493670886076</v>
      </c>
      <c r="AW141" s="403">
        <f t="shared" si="142"/>
        <v>-19</v>
      </c>
      <c r="AX141" s="403">
        <f>_xlfn.RANK.EQ(AW141,AW141:AW152)</f>
        <v>4</v>
      </c>
    </row>
    <row r="142" spans="2:50" ht="28.5" customHeight="1" thickBot="1">
      <c r="B142" s="471">
        <v>7</v>
      </c>
      <c r="C142" s="360">
        <v>4</v>
      </c>
      <c r="D142" s="416" t="str">
        <f t="shared" si="144"/>
        <v>喬木</v>
      </c>
      <c r="E142" s="454">
        <v>21</v>
      </c>
      <c r="F142" s="454" t="s">
        <v>6</v>
      </c>
      <c r="G142" s="454">
        <v>12</v>
      </c>
      <c r="H142" s="360">
        <v>1</v>
      </c>
      <c r="I142" s="416" t="str">
        <f t="shared" si="145"/>
        <v>高山</v>
      </c>
      <c r="J142" s="360">
        <v>3</v>
      </c>
      <c r="K142" s="367" t="str">
        <f t="shared" si="146"/>
        <v>湯之谷</v>
      </c>
      <c r="M142" s="471">
        <v>7</v>
      </c>
      <c r="N142" s="364">
        <v>5</v>
      </c>
      <c r="O142" s="416" t="str">
        <f t="shared" si="147"/>
        <v>八潮</v>
      </c>
      <c r="P142" s="455">
        <v>21</v>
      </c>
      <c r="Q142" s="455" t="s">
        <v>6</v>
      </c>
      <c r="R142" s="455">
        <v>9</v>
      </c>
      <c r="S142" s="364">
        <v>2</v>
      </c>
      <c r="T142" s="416" t="s">
        <v>288</v>
      </c>
      <c r="U142" s="364">
        <v>6</v>
      </c>
      <c r="V142" s="367" t="str">
        <f t="shared" si="149"/>
        <v>清水</v>
      </c>
    </row>
    <row r="145" spans="1:50">
      <c r="B145" s="288"/>
      <c r="C145" s="288"/>
      <c r="E145" s="613" t="str">
        <f>$E$1</f>
        <v>第１5回　松本錬成会</v>
      </c>
      <c r="F145" s="613"/>
      <c r="G145" s="613"/>
      <c r="H145" s="613"/>
      <c r="I145" s="613"/>
      <c r="J145" s="613"/>
      <c r="K145" s="613"/>
      <c r="M145" s="618" t="str">
        <f>対戦チーム表!B40</f>
        <v>本郷体育館</v>
      </c>
      <c r="N145" s="618"/>
      <c r="O145" s="618"/>
      <c r="P145" s="618"/>
      <c r="Q145" s="618"/>
      <c r="R145" s="614" t="str">
        <f>$R$1</f>
        <v>９月４日　対戦表</v>
      </c>
      <c r="S145" s="614"/>
      <c r="T145" s="614"/>
      <c r="U145" s="614"/>
      <c r="V145" s="614"/>
      <c r="X145" s="392"/>
      <c r="Y145" s="392"/>
      <c r="Z145" s="392"/>
    </row>
    <row r="147" spans="1:50" ht="26.25" customHeight="1">
      <c r="A147" s="479"/>
      <c r="B147" s="582" t="s">
        <v>17</v>
      </c>
      <c r="C147" s="582"/>
      <c r="D147" s="582"/>
      <c r="E147" s="582"/>
      <c r="F147" s="290"/>
      <c r="G147" s="290"/>
      <c r="H147" s="290"/>
      <c r="I147" s="291"/>
      <c r="J147" s="290"/>
      <c r="K147" s="291"/>
      <c r="M147" s="290"/>
      <c r="N147" s="290"/>
      <c r="O147" s="291"/>
      <c r="P147" s="290"/>
      <c r="Q147" s="290"/>
      <c r="R147" s="290"/>
      <c r="S147" s="290"/>
      <c r="T147" s="291"/>
      <c r="U147" s="290"/>
      <c r="V147" s="291"/>
      <c r="X147" s="293" t="s">
        <v>11</v>
      </c>
      <c r="Y147" s="292"/>
      <c r="Z147" s="292"/>
    </row>
    <row r="148" spans="1:50" ht="23.25" thickBot="1"/>
    <row r="149" spans="1:50" ht="24.75" customHeight="1" thickBot="1">
      <c r="B149" s="588" t="s">
        <v>12</v>
      </c>
      <c r="C149" s="589"/>
      <c r="D149" s="589"/>
      <c r="E149" s="589"/>
      <c r="F149" s="589"/>
      <c r="G149" s="589"/>
      <c r="H149" s="589"/>
      <c r="I149" s="589"/>
      <c r="J149" s="589"/>
      <c r="K149" s="590"/>
      <c r="L149" s="288"/>
      <c r="M149" s="588" t="s">
        <v>13</v>
      </c>
      <c r="N149" s="589"/>
      <c r="O149" s="589"/>
      <c r="P149" s="589"/>
      <c r="Q149" s="589"/>
      <c r="R149" s="589"/>
      <c r="S149" s="589"/>
      <c r="T149" s="589"/>
      <c r="U149" s="589"/>
      <c r="V149" s="590"/>
      <c r="X149" s="495" t="s">
        <v>0</v>
      </c>
      <c r="Y149" s="496" t="s">
        <v>14</v>
      </c>
      <c r="Z149" s="497" t="s">
        <v>8</v>
      </c>
      <c r="AB149" s="393" t="s">
        <v>29</v>
      </c>
      <c r="AC149" s="419"/>
      <c r="AD149" s="603" t="str">
        <f>AC150</f>
        <v>八潮</v>
      </c>
      <c r="AE149" s="579"/>
      <c r="AF149" s="578" t="str">
        <f>AC151</f>
        <v>松川町</v>
      </c>
      <c r="AG149" s="579"/>
      <c r="AH149" s="578" t="str">
        <f>AC152</f>
        <v>喬木</v>
      </c>
      <c r="AI149" s="579"/>
      <c r="AJ149" s="578" t="str">
        <f>AC153</f>
        <v>湯之谷</v>
      </c>
      <c r="AK149" s="579"/>
      <c r="AL149" s="578" t="str">
        <f>AC154</f>
        <v>やまのうち</v>
      </c>
      <c r="AM149" s="579"/>
      <c r="AN149" s="578" t="str">
        <f>AC155</f>
        <v>豊科JVC</v>
      </c>
      <c r="AO149" s="579"/>
      <c r="AP149" s="595"/>
      <c r="AQ149" s="607"/>
      <c r="AR149" s="394" t="s">
        <v>20</v>
      </c>
      <c r="AS149" s="340" t="s">
        <v>21</v>
      </c>
      <c r="AT149" s="340" t="s">
        <v>22</v>
      </c>
      <c r="AU149" s="340" t="s">
        <v>23</v>
      </c>
      <c r="AV149" s="340" t="s">
        <v>24</v>
      </c>
      <c r="AW149" s="346" t="s">
        <v>25</v>
      </c>
      <c r="AX149" s="346" t="s">
        <v>26</v>
      </c>
    </row>
    <row r="150" spans="1:50" ht="24.75" customHeight="1" thickTop="1" thickBot="1">
      <c r="B150" s="480" t="s">
        <v>2</v>
      </c>
      <c r="C150" s="306" t="s">
        <v>27</v>
      </c>
      <c r="D150" s="375" t="s">
        <v>3</v>
      </c>
      <c r="E150" s="375" t="s">
        <v>4</v>
      </c>
      <c r="F150" s="375"/>
      <c r="G150" s="375" t="s">
        <v>4</v>
      </c>
      <c r="H150" s="306" t="s">
        <v>27</v>
      </c>
      <c r="I150" s="375" t="s">
        <v>3</v>
      </c>
      <c r="J150" s="306" t="s">
        <v>27</v>
      </c>
      <c r="K150" s="395" t="s">
        <v>5</v>
      </c>
      <c r="L150" s="288"/>
      <c r="M150" s="480" t="s">
        <v>2</v>
      </c>
      <c r="N150" s="306" t="s">
        <v>27</v>
      </c>
      <c r="O150" s="375" t="s">
        <v>3</v>
      </c>
      <c r="P150" s="375" t="s">
        <v>4</v>
      </c>
      <c r="Q150" s="375"/>
      <c r="R150" s="375" t="s">
        <v>4</v>
      </c>
      <c r="S150" s="306" t="s">
        <v>27</v>
      </c>
      <c r="T150" s="375" t="s">
        <v>3</v>
      </c>
      <c r="U150" s="306" t="s">
        <v>27</v>
      </c>
      <c r="V150" s="395" t="s">
        <v>5</v>
      </c>
      <c r="X150" s="615" t="str">
        <f>M145</f>
        <v>本郷体育館</v>
      </c>
      <c r="Y150" s="498">
        <v>1</v>
      </c>
      <c r="Z150" s="499" t="str">
        <f>対戦チーム表!E40</f>
        <v>八潮</v>
      </c>
      <c r="AB150" s="393">
        <f>Y150</f>
        <v>1</v>
      </c>
      <c r="AC150" s="372" t="str">
        <f>Z150</f>
        <v>八潮</v>
      </c>
      <c r="AD150" s="396"/>
      <c r="AE150" s="397"/>
      <c r="AF150" s="398">
        <f>AE151</f>
        <v>21</v>
      </c>
      <c r="AG150" s="399">
        <f>AD151</f>
        <v>19</v>
      </c>
      <c r="AH150" s="400">
        <f>AE152</f>
        <v>21</v>
      </c>
      <c r="AI150" s="401">
        <f>AD152</f>
        <v>16</v>
      </c>
      <c r="AJ150" s="398">
        <f>AE153</f>
        <v>21</v>
      </c>
      <c r="AK150" s="399">
        <f>AD153</f>
        <v>13</v>
      </c>
      <c r="AL150" s="400">
        <f>AE154</f>
        <v>21</v>
      </c>
      <c r="AM150" s="401">
        <f>AD154</f>
        <v>7</v>
      </c>
      <c r="AN150" s="398">
        <f>AE155</f>
        <v>21</v>
      </c>
      <c r="AO150" s="399">
        <f>AD155</f>
        <v>19</v>
      </c>
      <c r="AP150" s="400"/>
      <c r="AQ150" s="401"/>
      <c r="AR150" s="402">
        <f>IF((AD150&lt;AE150),1,0)+IF((AF150&lt;AG150),1,0)+IF((AH150&lt;AI150),1,0)+IF((AJ150&lt;AK150),1,0)+IF((AL150&lt;AM150),1,0)+IF((AN150&lt;AO150),1,0)+IF((AP150&lt;AQ150),1,0)</f>
        <v>0</v>
      </c>
      <c r="AS150" s="403">
        <f t="shared" ref="AS150:AS156" si="150">IF((AE150&gt;AF150),1,0)+IF((AG150&gt;AH150),1,0)+IF((AI150&gt;AJ150),1,0)+IF((AK150&gt;AL150),1,0)+IF((AM150&gt;AN150),1,0)+IF((AO150&gt;AP150),1,0)+IF((AQ150&gt;AR150),1,0)</f>
        <v>1</v>
      </c>
      <c r="AT150" s="403">
        <f t="shared" ref="AT150:AU156" si="151">AD150+AF150+AH150+AJ150+AL150+AN150+AP150</f>
        <v>105</v>
      </c>
      <c r="AU150" s="403">
        <f t="shared" si="151"/>
        <v>74</v>
      </c>
      <c r="AV150" s="403">
        <f>AT150/AU150</f>
        <v>1.4189189189189189</v>
      </c>
      <c r="AW150" s="403">
        <f>AT150-AU150</f>
        <v>31</v>
      </c>
      <c r="AX150" s="403">
        <f>_xlfn.RANK.EQ(AW150,AW150:AW156)</f>
        <v>2</v>
      </c>
    </row>
    <row r="151" spans="1:50" ht="33.75" customHeight="1" thickTop="1">
      <c r="B151" s="481">
        <v>1</v>
      </c>
      <c r="C151" s="408">
        <v>1</v>
      </c>
      <c r="D151" s="325" t="str">
        <f>VLOOKUP(C151,$Y$150:$Z$156,2)</f>
        <v>八潮</v>
      </c>
      <c r="E151" s="482">
        <v>21</v>
      </c>
      <c r="F151" s="482" t="s">
        <v>6</v>
      </c>
      <c r="G151" s="482">
        <v>19</v>
      </c>
      <c r="H151" s="408">
        <v>2</v>
      </c>
      <c r="I151" s="500" t="str">
        <f>VLOOKUP(H151,$Y$150:$Z$156,2)</f>
        <v>松川町</v>
      </c>
      <c r="J151" s="408">
        <v>5</v>
      </c>
      <c r="K151" s="404" t="str">
        <f>VLOOKUP(J151,$Y$150:$Z$156,2)</f>
        <v>やまのうち</v>
      </c>
      <c r="L151" s="288"/>
      <c r="M151" s="481">
        <v>1</v>
      </c>
      <c r="N151" s="408">
        <v>3</v>
      </c>
      <c r="O151" s="325" t="str">
        <f>VLOOKUP(N151,$Y$150:$Z$156,2)</f>
        <v>喬木</v>
      </c>
      <c r="P151" s="482">
        <v>12</v>
      </c>
      <c r="Q151" s="482" t="s">
        <v>7</v>
      </c>
      <c r="R151" s="482">
        <v>21</v>
      </c>
      <c r="S151" s="408">
        <v>4</v>
      </c>
      <c r="T151" s="325" t="str">
        <f>VLOOKUP(S151,$Y$150:$Z$156,2)</f>
        <v>湯之谷</v>
      </c>
      <c r="U151" s="408">
        <v>6</v>
      </c>
      <c r="V151" s="404" t="str">
        <f>VLOOKUP(U151,$Y$150:$Z$156,2)</f>
        <v>豊科JVC</v>
      </c>
      <c r="X151" s="616"/>
      <c r="Y151" s="313">
        <v>2</v>
      </c>
      <c r="Z151" s="501" t="str">
        <f>対戦チーム表!E41</f>
        <v>松川町</v>
      </c>
      <c r="AB151" s="393">
        <f t="shared" ref="AB151:AB156" si="152">Y151</f>
        <v>2</v>
      </c>
      <c r="AC151" s="372" t="str">
        <f t="shared" ref="AC151:AC155" si="153">Z151</f>
        <v>松川町</v>
      </c>
      <c r="AD151" s="336">
        <f>G151</f>
        <v>19</v>
      </c>
      <c r="AE151" s="337">
        <f>E151</f>
        <v>21</v>
      </c>
      <c r="AF151" s="396"/>
      <c r="AG151" s="397"/>
      <c r="AH151" s="400">
        <f>AG152</f>
        <v>11</v>
      </c>
      <c r="AI151" s="401">
        <f>AF152</f>
        <v>21</v>
      </c>
      <c r="AJ151" s="398">
        <f>AG153</f>
        <v>9</v>
      </c>
      <c r="AK151" s="399">
        <f>AF153</f>
        <v>21</v>
      </c>
      <c r="AL151" s="400">
        <f>AG154</f>
        <v>21</v>
      </c>
      <c r="AM151" s="401">
        <f>AF154</f>
        <v>7</v>
      </c>
      <c r="AN151" s="398">
        <f>AG155</f>
        <v>19</v>
      </c>
      <c r="AO151" s="399">
        <f>AF155</f>
        <v>21</v>
      </c>
      <c r="AP151" s="400"/>
      <c r="AQ151" s="401"/>
      <c r="AR151" s="402">
        <f t="shared" ref="AR151:AR155" si="154">IF((AD151&lt;AE151),1,0)+IF((AF151&lt;AG151),1,0)+IF((AH151&lt;AI151),1,0)+IF((AJ151&lt;AK151),1,0)+IF((AL151&lt;AM151),1,0)+IF((AN151&lt;AO151),1,0)+IF((AP151&lt;AQ151),1,0)</f>
        <v>4</v>
      </c>
      <c r="AS151" s="403">
        <f t="shared" si="150"/>
        <v>3</v>
      </c>
      <c r="AT151" s="403">
        <f t="shared" si="151"/>
        <v>79</v>
      </c>
      <c r="AU151" s="403">
        <f t="shared" si="151"/>
        <v>91</v>
      </c>
      <c r="AV151" s="403">
        <f t="shared" ref="AV151:AV156" si="155">AT151/AU151</f>
        <v>0.86813186813186816</v>
      </c>
      <c r="AW151" s="403">
        <f t="shared" ref="AW151:AW156" si="156">AT151-AU151</f>
        <v>-12</v>
      </c>
      <c r="AX151" s="403">
        <f t="shared" ref="AX151" si="157">_xlfn.RANK.EQ(AW151,AW151:AW157)</f>
        <v>5</v>
      </c>
    </row>
    <row r="152" spans="1:50" ht="33.75" customHeight="1">
      <c r="B152" s="492">
        <v>2</v>
      </c>
      <c r="C152" s="339">
        <v>5</v>
      </c>
      <c r="D152" s="303" t="str">
        <f t="shared" ref="D152:D157" si="158">VLOOKUP(C152,$Y$150:$Z$156,2)</f>
        <v>やまのうち</v>
      </c>
      <c r="E152" s="451">
        <v>8</v>
      </c>
      <c r="F152" s="451" t="s">
        <v>6</v>
      </c>
      <c r="G152" s="451">
        <v>21</v>
      </c>
      <c r="H152" s="339">
        <v>6</v>
      </c>
      <c r="I152" s="303" t="str">
        <f t="shared" ref="I152:I157" si="159">VLOOKUP(H152,$Y$150:$Z$156,2)</f>
        <v>豊科JVC</v>
      </c>
      <c r="J152" s="339">
        <v>1</v>
      </c>
      <c r="K152" s="345" t="str">
        <f t="shared" ref="K152:K157" si="160">VLOOKUP(J152,$Y$150:$Z$156,2)</f>
        <v>八潮</v>
      </c>
      <c r="L152" s="288"/>
      <c r="M152" s="492">
        <v>2</v>
      </c>
      <c r="N152" s="339">
        <v>2</v>
      </c>
      <c r="O152" s="381" t="str">
        <f t="shared" ref="O152:O157" si="161">VLOOKUP(N152,$Y$150:$Z$156,2)</f>
        <v>松川町</v>
      </c>
      <c r="P152" s="451">
        <v>11</v>
      </c>
      <c r="Q152" s="451" t="s">
        <v>6</v>
      </c>
      <c r="R152" s="451">
        <v>21</v>
      </c>
      <c r="S152" s="339">
        <v>3</v>
      </c>
      <c r="T152" s="303" t="str">
        <f t="shared" ref="T152:T157" si="162">VLOOKUP(S152,$Y$150:$Z$156,2)</f>
        <v>喬木</v>
      </c>
      <c r="U152" s="339">
        <v>4</v>
      </c>
      <c r="V152" s="345" t="str">
        <f t="shared" ref="V152:V157" si="163">VLOOKUP(U152,$Y$150:$Z$156,2)</f>
        <v>湯之谷</v>
      </c>
      <c r="X152" s="616"/>
      <c r="Y152" s="313">
        <v>3</v>
      </c>
      <c r="Z152" s="501" t="str">
        <f>対戦チーム表!E42</f>
        <v>喬木</v>
      </c>
      <c r="AB152" s="393">
        <f t="shared" si="152"/>
        <v>3</v>
      </c>
      <c r="AC152" s="372" t="str">
        <f t="shared" si="153"/>
        <v>喬木</v>
      </c>
      <c r="AD152" s="336">
        <v>16</v>
      </c>
      <c r="AE152" s="337">
        <v>21</v>
      </c>
      <c r="AF152" s="348">
        <v>21</v>
      </c>
      <c r="AG152" s="337">
        <v>11</v>
      </c>
      <c r="AH152" s="409"/>
      <c r="AI152" s="410"/>
      <c r="AJ152" s="398">
        <f>AI153</f>
        <v>12</v>
      </c>
      <c r="AK152" s="399">
        <f>AH153</f>
        <v>21</v>
      </c>
      <c r="AL152" s="400">
        <f>AI154</f>
        <v>21</v>
      </c>
      <c r="AM152" s="401">
        <f>AH154</f>
        <v>9</v>
      </c>
      <c r="AN152" s="398">
        <f>AI155</f>
        <v>0</v>
      </c>
      <c r="AO152" s="399">
        <f>AH155</f>
        <v>0</v>
      </c>
      <c r="AP152" s="400"/>
      <c r="AQ152" s="401"/>
      <c r="AR152" s="402">
        <f t="shared" si="154"/>
        <v>2</v>
      </c>
      <c r="AS152" s="403">
        <f t="shared" si="150"/>
        <v>2</v>
      </c>
      <c r="AT152" s="403">
        <f t="shared" si="151"/>
        <v>70</v>
      </c>
      <c r="AU152" s="403">
        <f t="shared" si="151"/>
        <v>62</v>
      </c>
      <c r="AV152" s="403">
        <f t="shared" si="155"/>
        <v>1.1290322580645162</v>
      </c>
      <c r="AW152" s="403">
        <f t="shared" si="156"/>
        <v>8</v>
      </c>
      <c r="AX152" s="403">
        <f>_xlfn.RANK.EQ(AW152,AW152:AW163)</f>
        <v>3</v>
      </c>
    </row>
    <row r="153" spans="1:50" ht="33.75" customHeight="1">
      <c r="B153" s="493">
        <v>3</v>
      </c>
      <c r="C153" s="339">
        <v>4</v>
      </c>
      <c r="D153" s="303" t="str">
        <f t="shared" si="158"/>
        <v>湯之谷</v>
      </c>
      <c r="E153" s="451">
        <v>21</v>
      </c>
      <c r="F153" s="451" t="s">
        <v>6</v>
      </c>
      <c r="G153" s="451">
        <v>13</v>
      </c>
      <c r="H153" s="339">
        <v>5</v>
      </c>
      <c r="I153" s="303" t="str">
        <f t="shared" si="159"/>
        <v>やまのうち</v>
      </c>
      <c r="J153" s="339">
        <v>2</v>
      </c>
      <c r="K153" s="502" t="str">
        <f t="shared" si="160"/>
        <v>松川町</v>
      </c>
      <c r="L153" s="288"/>
      <c r="M153" s="493">
        <v>3</v>
      </c>
      <c r="N153" s="339">
        <v>6</v>
      </c>
      <c r="O153" s="303" t="str">
        <f t="shared" si="161"/>
        <v>豊科JVC</v>
      </c>
      <c r="P153" s="451">
        <v>19</v>
      </c>
      <c r="Q153" s="451" t="s">
        <v>6</v>
      </c>
      <c r="R153" s="451">
        <v>21</v>
      </c>
      <c r="S153" s="339">
        <v>1</v>
      </c>
      <c r="T153" s="303" t="str">
        <f t="shared" si="162"/>
        <v>八潮</v>
      </c>
      <c r="U153" s="339">
        <v>3</v>
      </c>
      <c r="V153" s="345" t="str">
        <f t="shared" si="163"/>
        <v>喬木</v>
      </c>
      <c r="X153" s="616"/>
      <c r="Y153" s="313">
        <v>4</v>
      </c>
      <c r="Z153" s="501" t="str">
        <f>対戦チーム表!E43</f>
        <v>湯之谷</v>
      </c>
      <c r="AB153" s="393">
        <f t="shared" si="152"/>
        <v>4</v>
      </c>
      <c r="AC153" s="372" t="str">
        <f t="shared" si="153"/>
        <v>湯之谷</v>
      </c>
      <c r="AD153" s="348">
        <v>13</v>
      </c>
      <c r="AE153" s="337">
        <v>21</v>
      </c>
      <c r="AF153" s="348">
        <v>21</v>
      </c>
      <c r="AG153" s="337">
        <v>9</v>
      </c>
      <c r="AH153" s="355">
        <f>R151</f>
        <v>21</v>
      </c>
      <c r="AI153" s="356">
        <f>P151</f>
        <v>12</v>
      </c>
      <c r="AJ153" s="396"/>
      <c r="AK153" s="397"/>
      <c r="AL153" s="400">
        <f>AK154</f>
        <v>21</v>
      </c>
      <c r="AM153" s="401">
        <f>AJ154</f>
        <v>13</v>
      </c>
      <c r="AN153" s="398">
        <f>AK155</f>
        <v>21</v>
      </c>
      <c r="AO153" s="399">
        <f>AJ155</f>
        <v>8</v>
      </c>
      <c r="AP153" s="400"/>
      <c r="AQ153" s="401"/>
      <c r="AR153" s="402">
        <f t="shared" si="154"/>
        <v>1</v>
      </c>
      <c r="AS153" s="403">
        <f t="shared" si="150"/>
        <v>2</v>
      </c>
      <c r="AT153" s="403">
        <f t="shared" si="151"/>
        <v>97</v>
      </c>
      <c r="AU153" s="403">
        <f t="shared" si="151"/>
        <v>63</v>
      </c>
      <c r="AV153" s="403">
        <f t="shared" si="155"/>
        <v>1.5396825396825398</v>
      </c>
      <c r="AW153" s="403">
        <f t="shared" si="156"/>
        <v>34</v>
      </c>
      <c r="AX153" s="403">
        <f>_xlfn.RANK.EQ(AW153,AW153:AW164)</f>
        <v>1</v>
      </c>
    </row>
    <row r="154" spans="1:50" ht="33.75" customHeight="1">
      <c r="B154" s="483">
        <v>4</v>
      </c>
      <c r="C154" s="339">
        <v>1</v>
      </c>
      <c r="D154" s="303" t="str">
        <f t="shared" si="158"/>
        <v>八潮</v>
      </c>
      <c r="E154" s="451">
        <v>21</v>
      </c>
      <c r="F154" s="451" t="s">
        <v>7</v>
      </c>
      <c r="G154" s="451">
        <v>16</v>
      </c>
      <c r="H154" s="339">
        <v>3</v>
      </c>
      <c r="I154" s="303" t="str">
        <f t="shared" si="159"/>
        <v>喬木</v>
      </c>
      <c r="J154" s="339">
        <v>5</v>
      </c>
      <c r="K154" s="345" t="str">
        <f t="shared" si="160"/>
        <v>やまのうち</v>
      </c>
      <c r="L154" s="288"/>
      <c r="M154" s="483">
        <v>4</v>
      </c>
      <c r="N154" s="339">
        <v>2</v>
      </c>
      <c r="O154" s="381" t="str">
        <f t="shared" si="161"/>
        <v>松川町</v>
      </c>
      <c r="P154" s="451">
        <v>9</v>
      </c>
      <c r="Q154" s="451" t="s">
        <v>6</v>
      </c>
      <c r="R154" s="451">
        <v>21</v>
      </c>
      <c r="S154" s="339">
        <v>4</v>
      </c>
      <c r="T154" s="303" t="str">
        <f t="shared" si="162"/>
        <v>湯之谷</v>
      </c>
      <c r="U154" s="339">
        <v>6</v>
      </c>
      <c r="V154" s="345" t="str">
        <f t="shared" si="163"/>
        <v>豊科JVC</v>
      </c>
      <c r="X154" s="616"/>
      <c r="Y154" s="313">
        <v>5</v>
      </c>
      <c r="Z154" s="501" t="str">
        <f>対戦チーム表!E44</f>
        <v>やまのうち</v>
      </c>
      <c r="AB154" s="393">
        <f t="shared" si="152"/>
        <v>5</v>
      </c>
      <c r="AC154" s="372" t="str">
        <f t="shared" si="153"/>
        <v>やまのうち</v>
      </c>
      <c r="AD154" s="348">
        <v>7</v>
      </c>
      <c r="AE154" s="337">
        <v>21</v>
      </c>
      <c r="AF154" s="348">
        <v>7</v>
      </c>
      <c r="AG154" s="337">
        <v>21</v>
      </c>
      <c r="AH154" s="355">
        <v>9</v>
      </c>
      <c r="AI154" s="356">
        <v>21</v>
      </c>
      <c r="AJ154" s="336">
        <v>13</v>
      </c>
      <c r="AK154" s="337">
        <v>21</v>
      </c>
      <c r="AL154" s="409"/>
      <c r="AM154" s="410"/>
      <c r="AN154" s="398">
        <f>AM155</f>
        <v>8</v>
      </c>
      <c r="AO154" s="399">
        <f>AL155</f>
        <v>21</v>
      </c>
      <c r="AP154" s="400"/>
      <c r="AQ154" s="401"/>
      <c r="AR154" s="402">
        <f t="shared" si="154"/>
        <v>5</v>
      </c>
      <c r="AS154" s="403">
        <f t="shared" si="150"/>
        <v>5</v>
      </c>
      <c r="AT154" s="403">
        <f t="shared" si="151"/>
        <v>44</v>
      </c>
      <c r="AU154" s="403">
        <f t="shared" si="151"/>
        <v>105</v>
      </c>
      <c r="AV154" s="403">
        <f t="shared" si="155"/>
        <v>0.41904761904761906</v>
      </c>
      <c r="AW154" s="403">
        <f t="shared" si="156"/>
        <v>-61</v>
      </c>
      <c r="AX154" s="403">
        <f>_xlfn.RANK.EQ(AW154,AW154:AW165)</f>
        <v>7</v>
      </c>
    </row>
    <row r="155" spans="1:50" ht="35.25" customHeight="1">
      <c r="B155" s="493">
        <v>5</v>
      </c>
      <c r="C155" s="339">
        <v>5</v>
      </c>
      <c r="D155" s="503" t="str">
        <f t="shared" si="158"/>
        <v>やまのうち</v>
      </c>
      <c r="E155" s="340">
        <v>7</v>
      </c>
      <c r="F155" s="451" t="s">
        <v>6</v>
      </c>
      <c r="G155" s="451">
        <v>21</v>
      </c>
      <c r="H155" s="339">
        <v>1</v>
      </c>
      <c r="I155" s="303" t="str">
        <f t="shared" si="159"/>
        <v>八潮</v>
      </c>
      <c r="J155" s="339">
        <v>3</v>
      </c>
      <c r="K155" s="345" t="str">
        <f t="shared" si="160"/>
        <v>喬木</v>
      </c>
      <c r="L155" s="288"/>
      <c r="M155" s="493">
        <v>5</v>
      </c>
      <c r="N155" s="339">
        <v>6</v>
      </c>
      <c r="O155" s="303" t="str">
        <f t="shared" si="161"/>
        <v>豊科JVC</v>
      </c>
      <c r="P155" s="340">
        <v>21</v>
      </c>
      <c r="Q155" s="451" t="s">
        <v>6</v>
      </c>
      <c r="R155" s="451">
        <v>19</v>
      </c>
      <c r="S155" s="339">
        <v>2</v>
      </c>
      <c r="T155" s="381" t="str">
        <f t="shared" si="162"/>
        <v>松川町</v>
      </c>
      <c r="U155" s="339">
        <v>4</v>
      </c>
      <c r="V155" s="345" t="str">
        <f t="shared" si="163"/>
        <v>湯之谷</v>
      </c>
      <c r="X155" s="616"/>
      <c r="Y155" s="504">
        <v>6</v>
      </c>
      <c r="Z155" s="501" t="str">
        <f>対戦チーム表!E45</f>
        <v>豊科JVC</v>
      </c>
      <c r="AB155" s="393">
        <f t="shared" si="152"/>
        <v>6</v>
      </c>
      <c r="AC155" s="372" t="str">
        <f t="shared" si="153"/>
        <v>豊科JVC</v>
      </c>
      <c r="AD155" s="336">
        <v>19</v>
      </c>
      <c r="AE155" s="337">
        <v>21</v>
      </c>
      <c r="AF155" s="348">
        <v>21</v>
      </c>
      <c r="AG155" s="337">
        <v>19</v>
      </c>
      <c r="AH155" s="466"/>
      <c r="AI155" s="412"/>
      <c r="AJ155" s="336">
        <v>8</v>
      </c>
      <c r="AK155" s="337">
        <v>21</v>
      </c>
      <c r="AL155" s="355">
        <f>G152</f>
        <v>21</v>
      </c>
      <c r="AM155" s="356">
        <f>E152</f>
        <v>8</v>
      </c>
      <c r="AN155" s="396"/>
      <c r="AO155" s="397"/>
      <c r="AP155" s="400"/>
      <c r="AQ155" s="401"/>
      <c r="AR155" s="402">
        <f t="shared" si="154"/>
        <v>2</v>
      </c>
      <c r="AS155" s="403">
        <f t="shared" si="150"/>
        <v>2</v>
      </c>
      <c r="AT155" s="403">
        <f t="shared" si="151"/>
        <v>69</v>
      </c>
      <c r="AU155" s="403">
        <f t="shared" si="151"/>
        <v>69</v>
      </c>
      <c r="AV155" s="403">
        <f t="shared" si="155"/>
        <v>1</v>
      </c>
      <c r="AW155" s="403">
        <f t="shared" si="156"/>
        <v>0</v>
      </c>
      <c r="AX155" s="403">
        <f>_xlfn.RANK.EQ(AW155,AW155:AW166)</f>
        <v>4</v>
      </c>
    </row>
    <row r="156" spans="1:50" ht="33.75" customHeight="1" thickBot="1">
      <c r="B156" s="483">
        <v>6</v>
      </c>
      <c r="C156" s="486">
        <v>3</v>
      </c>
      <c r="D156" s="303" t="str">
        <f t="shared" si="158"/>
        <v>喬木</v>
      </c>
      <c r="E156" s="488">
        <v>21</v>
      </c>
      <c r="F156" s="488" t="s">
        <v>6</v>
      </c>
      <c r="G156" s="488">
        <v>9</v>
      </c>
      <c r="H156" s="486">
        <v>5</v>
      </c>
      <c r="I156" s="303" t="str">
        <f t="shared" si="159"/>
        <v>やまのうち</v>
      </c>
      <c r="J156" s="486">
        <v>1</v>
      </c>
      <c r="K156" s="345" t="str">
        <f t="shared" si="160"/>
        <v>八潮</v>
      </c>
      <c r="L156" s="288"/>
      <c r="M156" s="492">
        <v>6</v>
      </c>
      <c r="N156" s="486">
        <v>4</v>
      </c>
      <c r="O156" s="303" t="str">
        <f t="shared" si="161"/>
        <v>湯之谷</v>
      </c>
      <c r="P156" s="488">
        <v>21</v>
      </c>
      <c r="Q156" s="488" t="s">
        <v>6</v>
      </c>
      <c r="R156" s="488">
        <v>8</v>
      </c>
      <c r="S156" s="486">
        <v>6</v>
      </c>
      <c r="T156" s="303" t="str">
        <f t="shared" si="162"/>
        <v>豊科JVC</v>
      </c>
      <c r="U156" s="486">
        <v>2</v>
      </c>
      <c r="V156" s="345" t="str">
        <f t="shared" si="163"/>
        <v>松川町</v>
      </c>
      <c r="X156" s="617"/>
      <c r="Y156" s="357">
        <v>7</v>
      </c>
      <c r="Z156" s="505">
        <f>対戦チーム表!E46</f>
        <v>0</v>
      </c>
      <c r="AB156" s="393">
        <f t="shared" si="152"/>
        <v>7</v>
      </c>
      <c r="AC156" s="372"/>
      <c r="AD156" s="413"/>
      <c r="AE156" s="414"/>
      <c r="AF156" s="413"/>
      <c r="AG156" s="414"/>
      <c r="AH156" s="413"/>
      <c r="AI156" s="414"/>
      <c r="AJ156" s="468"/>
      <c r="AK156" s="414"/>
      <c r="AL156" s="411"/>
      <c r="AM156" s="412"/>
      <c r="AN156" s="413"/>
      <c r="AO156" s="414"/>
      <c r="AP156" s="409"/>
      <c r="AQ156" s="410"/>
      <c r="AR156" s="402">
        <f>IF((AD156&lt;AE156),1,0)+IF((AF156&lt;AG156),1,0)+IF((AH156&lt;AI156),1,0)+IF((AJ156&lt;AK156),1,0)+IF((AL156&lt;AM156),1,0)+IF((AN156&lt;AO156),1,0)+IF((AP156&lt;AQ156),1,0)</f>
        <v>0</v>
      </c>
      <c r="AS156" s="403">
        <f t="shared" si="150"/>
        <v>0</v>
      </c>
      <c r="AT156" s="403">
        <f t="shared" si="151"/>
        <v>0</v>
      </c>
      <c r="AU156" s="403">
        <f t="shared" si="151"/>
        <v>0</v>
      </c>
      <c r="AV156" s="403" t="e">
        <f t="shared" si="155"/>
        <v>#DIV/0!</v>
      </c>
      <c r="AW156" s="403">
        <f t="shared" si="156"/>
        <v>0</v>
      </c>
      <c r="AX156" s="403">
        <f>_xlfn.RANK.EQ(AW156,AW156:AW167)</f>
        <v>5</v>
      </c>
    </row>
    <row r="157" spans="1:50" ht="33.75" customHeight="1" thickBot="1">
      <c r="B157" s="506">
        <v>7</v>
      </c>
      <c r="C157" s="364">
        <v>4</v>
      </c>
      <c r="D157" s="416" t="str">
        <f t="shared" si="158"/>
        <v>湯之谷</v>
      </c>
      <c r="E157" s="455">
        <v>13</v>
      </c>
      <c r="F157" s="455" t="s">
        <v>6</v>
      </c>
      <c r="G157" s="455">
        <v>21</v>
      </c>
      <c r="H157" s="364">
        <v>1</v>
      </c>
      <c r="I157" s="416" t="str">
        <f t="shared" si="159"/>
        <v>八潮</v>
      </c>
      <c r="J157" s="364">
        <v>3</v>
      </c>
      <c r="K157" s="367" t="str">
        <f t="shared" si="160"/>
        <v>喬木</v>
      </c>
      <c r="L157" s="288"/>
      <c r="M157" s="507">
        <v>7</v>
      </c>
      <c r="N157" s="364">
        <v>5</v>
      </c>
      <c r="O157" s="416" t="str">
        <f t="shared" si="161"/>
        <v>やまのうち</v>
      </c>
      <c r="P157" s="455">
        <v>7</v>
      </c>
      <c r="Q157" s="455" t="s">
        <v>6</v>
      </c>
      <c r="R157" s="455">
        <v>21</v>
      </c>
      <c r="S157" s="364">
        <v>2</v>
      </c>
      <c r="T157" s="390" t="str">
        <f t="shared" si="162"/>
        <v>松川町</v>
      </c>
      <c r="U157" s="364">
        <v>6</v>
      </c>
      <c r="V157" s="367" t="str">
        <f t="shared" si="163"/>
        <v>豊科JVC</v>
      </c>
      <c r="X157" s="490"/>
      <c r="Y157" s="292"/>
      <c r="Z157" s="508"/>
    </row>
    <row r="158" spans="1:50">
      <c r="B158" s="288"/>
      <c r="C158" s="288"/>
      <c r="E158" s="288"/>
      <c r="F158" s="288"/>
      <c r="G158" s="288"/>
      <c r="H158" s="288"/>
      <c r="J158" s="288"/>
      <c r="L158" s="288"/>
      <c r="M158" s="288"/>
      <c r="N158" s="288"/>
      <c r="P158" s="288"/>
      <c r="Q158" s="288"/>
      <c r="R158" s="288"/>
      <c r="S158" s="288"/>
      <c r="U158" s="288"/>
      <c r="X158" s="292"/>
      <c r="Y158" s="292"/>
      <c r="Z158" s="292"/>
    </row>
    <row r="159" spans="1:50" ht="26.25" customHeight="1">
      <c r="B159" s="582" t="s">
        <v>18</v>
      </c>
      <c r="C159" s="582"/>
      <c r="D159" s="583"/>
      <c r="E159" s="583"/>
      <c r="F159" s="291"/>
      <c r="G159" s="291"/>
      <c r="H159" s="291"/>
      <c r="I159" s="291"/>
      <c r="J159" s="291"/>
      <c r="K159" s="291"/>
      <c r="L159" s="288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X159" s="293" t="s">
        <v>11</v>
      </c>
      <c r="Y159" s="292"/>
      <c r="Z159" s="292"/>
    </row>
    <row r="160" spans="1:50" ht="23.25" thickBot="1">
      <c r="B160" s="288"/>
      <c r="C160" s="288"/>
      <c r="E160" s="288"/>
      <c r="F160" s="288"/>
      <c r="G160" s="288"/>
      <c r="H160" s="288"/>
      <c r="J160" s="288"/>
      <c r="L160" s="288"/>
      <c r="M160" s="288"/>
      <c r="N160" s="288"/>
      <c r="P160" s="288"/>
      <c r="Q160" s="288"/>
      <c r="R160" s="288"/>
      <c r="S160" s="288"/>
      <c r="U160" s="288"/>
    </row>
    <row r="161" spans="1:50" ht="33" customHeight="1" thickBot="1">
      <c r="B161" s="588" t="s">
        <v>12</v>
      </c>
      <c r="C161" s="589"/>
      <c r="D161" s="589"/>
      <c r="E161" s="589"/>
      <c r="F161" s="589"/>
      <c r="G161" s="589"/>
      <c r="H161" s="589"/>
      <c r="I161" s="589"/>
      <c r="J161" s="589"/>
      <c r="K161" s="590"/>
      <c r="L161" s="288"/>
      <c r="M161" s="588" t="s">
        <v>13</v>
      </c>
      <c r="N161" s="589"/>
      <c r="O161" s="589"/>
      <c r="P161" s="589"/>
      <c r="Q161" s="589"/>
      <c r="R161" s="589"/>
      <c r="S161" s="589"/>
      <c r="T161" s="589"/>
      <c r="U161" s="589"/>
      <c r="V161" s="590"/>
      <c r="X161" s="509" t="s">
        <v>0</v>
      </c>
      <c r="Y161" s="510" t="s">
        <v>14</v>
      </c>
      <c r="Z161" s="511" t="s">
        <v>19</v>
      </c>
      <c r="AB161" s="393" t="s">
        <v>29</v>
      </c>
      <c r="AC161" s="372"/>
      <c r="AD161" s="591" t="str">
        <f>AC162</f>
        <v>松川町</v>
      </c>
      <c r="AE161" s="592"/>
      <c r="AF161" s="595" t="str">
        <f>AC163</f>
        <v>やまのうち</v>
      </c>
      <c r="AG161" s="596"/>
      <c r="AH161" s="595" t="str">
        <f>AC164</f>
        <v>レッドマーズ</v>
      </c>
      <c r="AI161" s="596"/>
      <c r="AJ161" s="576" t="str">
        <f>AC165</f>
        <v>貢川</v>
      </c>
      <c r="AK161" s="577"/>
      <c r="AL161" s="595" t="str">
        <f>AC166</f>
        <v>辰野</v>
      </c>
      <c r="AM161" s="596"/>
      <c r="AN161" s="593" t="str">
        <f>AC167</f>
        <v>玉諸</v>
      </c>
      <c r="AO161" s="594"/>
      <c r="AP161" s="576" t="str">
        <f>AC168</f>
        <v>豊科JVC</v>
      </c>
      <c r="AQ161" s="577"/>
      <c r="AR161" s="394" t="s">
        <v>20</v>
      </c>
      <c r="AS161" s="340" t="s">
        <v>21</v>
      </c>
      <c r="AT161" s="340" t="s">
        <v>22</v>
      </c>
      <c r="AU161" s="340" t="s">
        <v>23</v>
      </c>
      <c r="AV161" s="340" t="s">
        <v>24</v>
      </c>
      <c r="AW161" s="346" t="s">
        <v>25</v>
      </c>
      <c r="AX161" s="346" t="s">
        <v>26</v>
      </c>
    </row>
    <row r="162" spans="1:50" ht="24" customHeight="1" thickTop="1" thickBot="1">
      <c r="B162" s="480" t="s">
        <v>2</v>
      </c>
      <c r="C162" s="306" t="s">
        <v>27</v>
      </c>
      <c r="D162" s="512" t="s">
        <v>3</v>
      </c>
      <c r="E162" s="375" t="s">
        <v>4</v>
      </c>
      <c r="F162" s="375"/>
      <c r="G162" s="375" t="s">
        <v>4</v>
      </c>
      <c r="H162" s="306" t="s">
        <v>27</v>
      </c>
      <c r="I162" s="375" t="s">
        <v>3</v>
      </c>
      <c r="J162" s="306" t="s">
        <v>27</v>
      </c>
      <c r="K162" s="395" t="s">
        <v>5</v>
      </c>
      <c r="L162" s="288"/>
      <c r="M162" s="480" t="s">
        <v>2</v>
      </c>
      <c r="N162" s="306" t="s">
        <v>27</v>
      </c>
      <c r="O162" s="375" t="s">
        <v>3</v>
      </c>
      <c r="P162" s="375" t="s">
        <v>4</v>
      </c>
      <c r="Q162" s="375"/>
      <c r="R162" s="375" t="s">
        <v>4</v>
      </c>
      <c r="S162" s="306" t="s">
        <v>27</v>
      </c>
      <c r="T162" s="375" t="s">
        <v>3</v>
      </c>
      <c r="U162" s="306" t="s">
        <v>27</v>
      </c>
      <c r="V162" s="395" t="s">
        <v>5</v>
      </c>
      <c r="X162" s="615" t="str">
        <f>X150</f>
        <v>本郷体育館</v>
      </c>
      <c r="Y162" s="498">
        <v>1</v>
      </c>
      <c r="Z162" s="513" t="str">
        <f>対戦チーム表!K40</f>
        <v>松川町</v>
      </c>
      <c r="AB162" s="393">
        <f>Y162</f>
        <v>1</v>
      </c>
      <c r="AC162" s="372" t="str">
        <f>Z162</f>
        <v>松川町</v>
      </c>
      <c r="AD162" s="396"/>
      <c r="AE162" s="397"/>
      <c r="AF162" s="398">
        <f>AE163</f>
        <v>21</v>
      </c>
      <c r="AG162" s="399">
        <f>AD163</f>
        <v>9</v>
      </c>
      <c r="AH162" s="400">
        <f>AE164</f>
        <v>0</v>
      </c>
      <c r="AI162" s="401">
        <f>AD164</f>
        <v>0</v>
      </c>
      <c r="AJ162" s="398">
        <f>AE165</f>
        <v>21</v>
      </c>
      <c r="AK162" s="399">
        <f>AD165</f>
        <v>11</v>
      </c>
      <c r="AL162" s="400">
        <f>AE166</f>
        <v>18</v>
      </c>
      <c r="AM162" s="401">
        <f>AD166</f>
        <v>21</v>
      </c>
      <c r="AN162" s="398"/>
      <c r="AO162" s="399"/>
      <c r="AP162" s="400">
        <f>AE168</f>
        <v>21</v>
      </c>
      <c r="AQ162" s="401">
        <f>AD168</f>
        <v>20</v>
      </c>
      <c r="AR162" s="402">
        <f t="shared" ref="AR162:AR168" si="164">IF((AD162&lt;AE162),1,0)+IF((AF162&lt;AG162),1,0)+IF((AH162&lt;AI162),1,0)+IF((AJ162&lt;AK162),1,0)+IF((AL162&lt;AM162),1,0)+IF((AN162&lt;AO162),1,0)+IF((AP162&lt;AQ162),1,0)</f>
        <v>1</v>
      </c>
      <c r="AS162" s="403">
        <f t="shared" ref="AS162:AS168" si="165">IF((AE162&gt;AF162),1,0)+IF((AG162&gt;AH162),1,0)+IF((AI162&gt;AJ162),1,0)+IF((AK162&gt;AL162),1,0)+IF((AM162&gt;AN162),1,0)+IF((AO162&gt;AP162),1,0)+IF((AQ162&gt;AR162),1,0)</f>
        <v>3</v>
      </c>
      <c r="AT162" s="403">
        <f t="shared" ref="AT162:AU168" si="166">AD162+AF162+AH162+AJ162+AL162+AN162+AP162</f>
        <v>81</v>
      </c>
      <c r="AU162" s="403">
        <f t="shared" si="166"/>
        <v>61</v>
      </c>
      <c r="AV162" s="403">
        <f>AT162/AU162</f>
        <v>1.3278688524590163</v>
      </c>
      <c r="AW162" s="403">
        <f>AT162-AU162</f>
        <v>20</v>
      </c>
      <c r="AX162" s="403">
        <f>_xlfn.RANK.EQ(AW162,AW162:AW168)</f>
        <v>1</v>
      </c>
    </row>
    <row r="163" spans="1:50" ht="34.5" customHeight="1" thickTop="1">
      <c r="B163" s="481">
        <v>1</v>
      </c>
      <c r="C163" s="408">
        <v>1</v>
      </c>
      <c r="D163" s="514" t="str">
        <f t="shared" ref="D163:D169" si="167">VLOOKUP(C163,$Y$156:$Z$169,2)</f>
        <v>松川町</v>
      </c>
      <c r="E163" s="482">
        <v>21</v>
      </c>
      <c r="F163" s="482" t="s">
        <v>6</v>
      </c>
      <c r="G163" s="482">
        <v>9</v>
      </c>
      <c r="H163" s="408">
        <v>2</v>
      </c>
      <c r="I163" s="515" t="str">
        <f t="shared" ref="I163:I169" si="168">VLOOKUP(H163,$Y$156:$Z$169,2)</f>
        <v>やまのうち</v>
      </c>
      <c r="J163" s="408">
        <v>5</v>
      </c>
      <c r="K163" s="404" t="str">
        <f t="shared" ref="K163:K169" si="169">VLOOKUP(J163,$Y$156:$Z$169,2)</f>
        <v>辰野</v>
      </c>
      <c r="L163" s="288"/>
      <c r="M163" s="481">
        <v>1</v>
      </c>
      <c r="N163" s="408">
        <v>3</v>
      </c>
      <c r="O163" s="515" t="str">
        <f t="shared" ref="O163:O169" si="170">VLOOKUP(N163,$Y$156:$Z$169,2)</f>
        <v>レッドマーズ</v>
      </c>
      <c r="P163" s="482">
        <v>21</v>
      </c>
      <c r="Q163" s="482" t="s">
        <v>7</v>
      </c>
      <c r="R163" s="482">
        <v>16</v>
      </c>
      <c r="S163" s="408">
        <v>4</v>
      </c>
      <c r="T163" s="515" t="str">
        <f t="shared" ref="T163:T169" si="171">VLOOKUP(S163,$Y$156:$Z$169,2)</f>
        <v>貢川</v>
      </c>
      <c r="U163" s="408">
        <v>6</v>
      </c>
      <c r="V163" s="404" t="str">
        <f t="shared" ref="V163:V169" si="172">VLOOKUP(U163,$Y$156:$Z$169,2)</f>
        <v>玉諸</v>
      </c>
      <c r="X163" s="616"/>
      <c r="Y163" s="313">
        <v>2</v>
      </c>
      <c r="Z163" s="314" t="str">
        <f>対戦チーム表!K41</f>
        <v>やまのうち</v>
      </c>
      <c r="AB163" s="393">
        <f t="shared" ref="AB163:AB168" si="173">Y163</f>
        <v>2</v>
      </c>
      <c r="AC163" s="372" t="str">
        <f t="shared" ref="AC163:AC168" si="174">Z163</f>
        <v>やまのうち</v>
      </c>
      <c r="AD163" s="336">
        <f>G163</f>
        <v>9</v>
      </c>
      <c r="AE163" s="337">
        <f>E163</f>
        <v>21</v>
      </c>
      <c r="AF163" s="396"/>
      <c r="AG163" s="397"/>
      <c r="AH163" s="400">
        <f>AG164</f>
        <v>20</v>
      </c>
      <c r="AI163" s="401">
        <f>AF164</f>
        <v>21</v>
      </c>
      <c r="AJ163" s="398">
        <f>AG165</f>
        <v>13</v>
      </c>
      <c r="AK163" s="399">
        <f>AF165</f>
        <v>21</v>
      </c>
      <c r="AL163" s="400">
        <f>AG166</f>
        <v>16</v>
      </c>
      <c r="AM163" s="401">
        <f>AF166</f>
        <v>21</v>
      </c>
      <c r="AN163" s="398"/>
      <c r="AO163" s="399"/>
      <c r="AP163" s="400">
        <f>AG168</f>
        <v>21</v>
      </c>
      <c r="AQ163" s="401">
        <f>AF168</f>
        <v>12</v>
      </c>
      <c r="AR163" s="402">
        <f t="shared" si="164"/>
        <v>4</v>
      </c>
      <c r="AS163" s="403">
        <f t="shared" si="165"/>
        <v>5</v>
      </c>
      <c r="AT163" s="403">
        <f t="shared" si="166"/>
        <v>79</v>
      </c>
      <c r="AU163" s="403">
        <f t="shared" si="166"/>
        <v>96</v>
      </c>
      <c r="AV163" s="403">
        <f t="shared" ref="AV163:AV168" si="175">AT163/AU163</f>
        <v>0.82291666666666663</v>
      </c>
      <c r="AW163" s="403">
        <f t="shared" ref="AW163:AW168" si="176">AT163-AU163</f>
        <v>-17</v>
      </c>
      <c r="AX163" s="403">
        <f t="shared" ref="AX163" si="177">_xlfn.RANK.EQ(AW163,AW163:AW169)</f>
        <v>5</v>
      </c>
    </row>
    <row r="164" spans="1:50" ht="36" customHeight="1">
      <c r="B164" s="492">
        <v>2</v>
      </c>
      <c r="C164" s="339">
        <v>5</v>
      </c>
      <c r="D164" s="340" t="str">
        <f t="shared" si="167"/>
        <v>辰野</v>
      </c>
      <c r="E164" s="451">
        <v>12</v>
      </c>
      <c r="F164" s="451" t="s">
        <v>6</v>
      </c>
      <c r="G164" s="451">
        <v>21</v>
      </c>
      <c r="H164" s="339">
        <v>6</v>
      </c>
      <c r="I164" s="382" t="str">
        <f t="shared" si="168"/>
        <v>玉諸</v>
      </c>
      <c r="J164" s="339">
        <v>2</v>
      </c>
      <c r="K164" s="345" t="str">
        <f t="shared" si="169"/>
        <v>やまのうち</v>
      </c>
      <c r="L164" s="288"/>
      <c r="M164" s="483">
        <v>2</v>
      </c>
      <c r="N164" s="339">
        <v>7</v>
      </c>
      <c r="O164" s="340" t="str">
        <f t="shared" si="170"/>
        <v>豊科JVC</v>
      </c>
      <c r="P164" s="451">
        <v>20</v>
      </c>
      <c r="Q164" s="451" t="s">
        <v>6</v>
      </c>
      <c r="R164" s="451">
        <v>21</v>
      </c>
      <c r="S164" s="339">
        <v>1</v>
      </c>
      <c r="T164" s="382" t="str">
        <f t="shared" si="171"/>
        <v>松川町</v>
      </c>
      <c r="U164" s="339">
        <v>3</v>
      </c>
      <c r="V164" s="345" t="str">
        <f t="shared" si="172"/>
        <v>レッドマーズ</v>
      </c>
      <c r="X164" s="616"/>
      <c r="Y164" s="313">
        <v>3</v>
      </c>
      <c r="Z164" s="314" t="str">
        <f>対戦チーム表!K42</f>
        <v>レッドマーズ</v>
      </c>
      <c r="AB164" s="393">
        <f t="shared" si="173"/>
        <v>3</v>
      </c>
      <c r="AC164" s="372" t="str">
        <f t="shared" si="174"/>
        <v>レッドマーズ</v>
      </c>
      <c r="AD164" s="413"/>
      <c r="AE164" s="414"/>
      <c r="AF164" s="336">
        <f>R164</f>
        <v>21</v>
      </c>
      <c r="AG164" s="337">
        <f>P164</f>
        <v>20</v>
      </c>
      <c r="AH164" s="409"/>
      <c r="AI164" s="410"/>
      <c r="AJ164" s="398">
        <f>AI165</f>
        <v>21</v>
      </c>
      <c r="AK164" s="399">
        <f>AH165</f>
        <v>16</v>
      </c>
      <c r="AL164" s="400">
        <f>AI166</f>
        <v>8</v>
      </c>
      <c r="AM164" s="401">
        <f>AH166</f>
        <v>21</v>
      </c>
      <c r="AN164" s="398"/>
      <c r="AO164" s="399"/>
      <c r="AP164" s="400">
        <f>AI168</f>
        <v>0</v>
      </c>
      <c r="AQ164" s="401">
        <f>AH168</f>
        <v>0</v>
      </c>
      <c r="AR164" s="402">
        <f t="shared" si="164"/>
        <v>1</v>
      </c>
      <c r="AS164" s="403">
        <f t="shared" si="165"/>
        <v>3</v>
      </c>
      <c r="AT164" s="403">
        <f t="shared" si="166"/>
        <v>50</v>
      </c>
      <c r="AU164" s="403">
        <f t="shared" si="166"/>
        <v>57</v>
      </c>
      <c r="AV164" s="403">
        <f t="shared" si="175"/>
        <v>0.8771929824561403</v>
      </c>
      <c r="AW164" s="403">
        <f t="shared" si="176"/>
        <v>-7</v>
      </c>
      <c r="AX164" s="403">
        <f>_xlfn.RANK.EQ(AW164,AW164:AW172)</f>
        <v>4</v>
      </c>
    </row>
    <row r="165" spans="1:50" ht="28.5" customHeight="1">
      <c r="B165" s="492">
        <v>3</v>
      </c>
      <c r="C165" s="339">
        <v>2</v>
      </c>
      <c r="D165" s="340" t="str">
        <f t="shared" si="167"/>
        <v>やまのうち</v>
      </c>
      <c r="E165" s="451">
        <v>7</v>
      </c>
      <c r="F165" s="451" t="s">
        <v>6</v>
      </c>
      <c r="G165" s="451">
        <v>21</v>
      </c>
      <c r="H165" s="339">
        <v>3</v>
      </c>
      <c r="I165" s="340" t="str">
        <f t="shared" si="168"/>
        <v>レッドマーズ</v>
      </c>
      <c r="J165" s="339">
        <v>1</v>
      </c>
      <c r="K165" s="345" t="str">
        <f t="shared" si="169"/>
        <v>松川町</v>
      </c>
      <c r="L165" s="288"/>
      <c r="M165" s="483">
        <v>3</v>
      </c>
      <c r="N165" s="339">
        <v>4</v>
      </c>
      <c r="O165" s="340" t="str">
        <f t="shared" si="170"/>
        <v>貢川</v>
      </c>
      <c r="P165" s="451">
        <v>14</v>
      </c>
      <c r="Q165" s="451" t="s">
        <v>6</v>
      </c>
      <c r="R165" s="451">
        <v>21</v>
      </c>
      <c r="S165" s="339">
        <v>5</v>
      </c>
      <c r="T165" s="340" t="str">
        <f t="shared" si="171"/>
        <v>辰野</v>
      </c>
      <c r="U165" s="339">
        <v>7</v>
      </c>
      <c r="V165" s="345" t="str">
        <f t="shared" si="172"/>
        <v>豊科JVC</v>
      </c>
      <c r="X165" s="616"/>
      <c r="Y165" s="313">
        <v>4</v>
      </c>
      <c r="Z165" s="314" t="str">
        <f>対戦チーム表!K43</f>
        <v>貢川</v>
      </c>
      <c r="AB165" s="393">
        <f t="shared" si="173"/>
        <v>4</v>
      </c>
      <c r="AC165" s="372" t="str">
        <f t="shared" si="174"/>
        <v>貢川</v>
      </c>
      <c r="AD165" s="413">
        <f>E169</f>
        <v>11</v>
      </c>
      <c r="AE165" s="414">
        <f>G169</f>
        <v>21</v>
      </c>
      <c r="AF165" s="413">
        <f>R166</f>
        <v>21</v>
      </c>
      <c r="AG165" s="414">
        <f>P166</f>
        <v>13</v>
      </c>
      <c r="AH165" s="355">
        <f>R163</f>
        <v>16</v>
      </c>
      <c r="AI165" s="356">
        <f>P163</f>
        <v>21</v>
      </c>
      <c r="AJ165" s="396"/>
      <c r="AK165" s="397"/>
      <c r="AL165" s="400">
        <f>AK166</f>
        <v>14</v>
      </c>
      <c r="AM165" s="401">
        <f>AJ166</f>
        <v>21</v>
      </c>
      <c r="AN165" s="398"/>
      <c r="AO165" s="399"/>
      <c r="AP165" s="400">
        <f>AK168</f>
        <v>21</v>
      </c>
      <c r="AQ165" s="401">
        <f>AJ168</f>
        <v>4</v>
      </c>
      <c r="AR165" s="402">
        <f t="shared" si="164"/>
        <v>3</v>
      </c>
      <c r="AS165" s="403">
        <f t="shared" si="165"/>
        <v>3</v>
      </c>
      <c r="AT165" s="403">
        <f t="shared" si="166"/>
        <v>83</v>
      </c>
      <c r="AU165" s="403">
        <f t="shared" si="166"/>
        <v>80</v>
      </c>
      <c r="AV165" s="403">
        <f t="shared" si="175"/>
        <v>1.0375000000000001</v>
      </c>
      <c r="AW165" s="403">
        <f t="shared" si="176"/>
        <v>3</v>
      </c>
      <c r="AX165" s="403">
        <f>_xlfn.RANK.EQ(AW165,AW165:AW173)</f>
        <v>2</v>
      </c>
    </row>
    <row r="166" spans="1:50" ht="32.25" customHeight="1">
      <c r="B166" s="492">
        <v>4</v>
      </c>
      <c r="C166" s="339">
        <v>6</v>
      </c>
      <c r="D166" s="382" t="str">
        <f t="shared" si="167"/>
        <v>玉諸</v>
      </c>
      <c r="E166" s="451">
        <v>21</v>
      </c>
      <c r="F166" s="451" t="s">
        <v>7</v>
      </c>
      <c r="G166" s="451">
        <v>18</v>
      </c>
      <c r="H166" s="339">
        <v>7</v>
      </c>
      <c r="I166" s="340" t="str">
        <f t="shared" si="168"/>
        <v>豊科JVC</v>
      </c>
      <c r="J166" s="339">
        <v>5</v>
      </c>
      <c r="K166" s="345" t="str">
        <f t="shared" si="169"/>
        <v>辰野</v>
      </c>
      <c r="L166" s="288"/>
      <c r="M166" s="483">
        <v>4</v>
      </c>
      <c r="N166" s="339">
        <v>1</v>
      </c>
      <c r="O166" s="382" t="str">
        <f t="shared" si="170"/>
        <v>松川町</v>
      </c>
      <c r="P166" s="451">
        <v>13</v>
      </c>
      <c r="Q166" s="451" t="s">
        <v>6</v>
      </c>
      <c r="R166" s="451">
        <v>21</v>
      </c>
      <c r="S166" s="339">
        <v>3</v>
      </c>
      <c r="T166" s="340" t="str">
        <f t="shared" si="171"/>
        <v>レッドマーズ</v>
      </c>
      <c r="U166" s="339">
        <v>4</v>
      </c>
      <c r="V166" s="345" t="str">
        <f t="shared" si="172"/>
        <v>貢川</v>
      </c>
      <c r="X166" s="616"/>
      <c r="Y166" s="313">
        <v>5</v>
      </c>
      <c r="Z166" s="314" t="str">
        <f>対戦チーム表!K44</f>
        <v>辰野</v>
      </c>
      <c r="AB166" s="393">
        <f t="shared" si="173"/>
        <v>5</v>
      </c>
      <c r="AC166" s="372" t="str">
        <f t="shared" si="174"/>
        <v>辰野</v>
      </c>
      <c r="AD166" s="413">
        <f>E167</f>
        <v>21</v>
      </c>
      <c r="AE166" s="414">
        <f>G167</f>
        <v>18</v>
      </c>
      <c r="AF166" s="468">
        <f>P169</f>
        <v>21</v>
      </c>
      <c r="AG166" s="414">
        <f>R169</f>
        <v>16</v>
      </c>
      <c r="AH166" s="411">
        <f>G168</f>
        <v>21</v>
      </c>
      <c r="AI166" s="412">
        <f>E168</f>
        <v>8</v>
      </c>
      <c r="AJ166" s="336">
        <f>R165</f>
        <v>21</v>
      </c>
      <c r="AK166" s="337">
        <f>P165</f>
        <v>14</v>
      </c>
      <c r="AL166" s="409"/>
      <c r="AM166" s="410"/>
      <c r="AN166" s="398"/>
      <c r="AO166" s="399"/>
      <c r="AP166" s="400">
        <f>AM168</f>
        <v>12</v>
      </c>
      <c r="AQ166" s="401">
        <f>AL168</f>
        <v>21</v>
      </c>
      <c r="AR166" s="402">
        <f t="shared" si="164"/>
        <v>1</v>
      </c>
      <c r="AS166" s="403">
        <f t="shared" si="165"/>
        <v>2</v>
      </c>
      <c r="AT166" s="403">
        <f t="shared" si="166"/>
        <v>96</v>
      </c>
      <c r="AU166" s="403">
        <f t="shared" si="166"/>
        <v>77</v>
      </c>
      <c r="AV166" s="403">
        <f t="shared" si="175"/>
        <v>1.2467532467532467</v>
      </c>
      <c r="AW166" s="403">
        <f t="shared" si="176"/>
        <v>19</v>
      </c>
      <c r="AX166" s="403">
        <f>_xlfn.RANK.EQ(AW166,AW166:AW174)</f>
        <v>1</v>
      </c>
    </row>
    <row r="167" spans="1:50" ht="28.5" customHeight="1">
      <c r="B167" s="492">
        <v>5</v>
      </c>
      <c r="C167" s="339">
        <v>2</v>
      </c>
      <c r="D167" s="340" t="str">
        <f t="shared" si="167"/>
        <v>やまのうち</v>
      </c>
      <c r="E167" s="340">
        <v>21</v>
      </c>
      <c r="F167" s="451" t="s">
        <v>6</v>
      </c>
      <c r="G167" s="451">
        <v>18</v>
      </c>
      <c r="H167" s="339">
        <v>4</v>
      </c>
      <c r="I167" s="340" t="str">
        <f t="shared" si="168"/>
        <v>貢川</v>
      </c>
      <c r="J167" s="339">
        <v>6</v>
      </c>
      <c r="K167" s="345" t="str">
        <f t="shared" si="169"/>
        <v>玉諸</v>
      </c>
      <c r="L167" s="288"/>
      <c r="M167" s="483">
        <v>5</v>
      </c>
      <c r="N167" s="339">
        <v>3</v>
      </c>
      <c r="O167" s="340" t="str">
        <f t="shared" si="170"/>
        <v>レッドマーズ</v>
      </c>
      <c r="P167" s="340">
        <v>12</v>
      </c>
      <c r="Q167" s="451" t="s">
        <v>6</v>
      </c>
      <c r="R167" s="451">
        <v>21</v>
      </c>
      <c r="S167" s="339">
        <v>5</v>
      </c>
      <c r="T167" s="340" t="str">
        <f t="shared" si="171"/>
        <v>辰野</v>
      </c>
      <c r="U167" s="339">
        <v>7</v>
      </c>
      <c r="V167" s="345" t="str">
        <f t="shared" si="172"/>
        <v>豊科JVC</v>
      </c>
      <c r="X167" s="616"/>
      <c r="Y167" s="504">
        <v>6</v>
      </c>
      <c r="Z167" s="314" t="str">
        <f>対戦チーム表!K45</f>
        <v>玉諸</v>
      </c>
      <c r="AB167" s="393">
        <f t="shared" si="173"/>
        <v>6</v>
      </c>
      <c r="AC167" s="372" t="str">
        <f t="shared" si="174"/>
        <v>玉諸</v>
      </c>
      <c r="AD167" s="413"/>
      <c r="AE167" s="414"/>
      <c r="AF167" s="413"/>
      <c r="AG167" s="414"/>
      <c r="AH167" s="411"/>
      <c r="AI167" s="412"/>
      <c r="AJ167" s="402"/>
      <c r="AK167" s="399"/>
      <c r="AL167" s="516"/>
      <c r="AM167" s="401"/>
      <c r="AN167" s="396"/>
      <c r="AO167" s="397"/>
      <c r="AP167" s="400">
        <f>AO168</f>
        <v>21</v>
      </c>
      <c r="AQ167" s="401">
        <f>AN168</f>
        <v>18</v>
      </c>
      <c r="AR167" s="402">
        <f t="shared" si="164"/>
        <v>0</v>
      </c>
      <c r="AS167" s="403">
        <f t="shared" si="165"/>
        <v>1</v>
      </c>
      <c r="AT167" s="403">
        <f t="shared" si="166"/>
        <v>21</v>
      </c>
      <c r="AU167" s="403">
        <f t="shared" si="166"/>
        <v>18</v>
      </c>
      <c r="AV167" s="403">
        <f t="shared" si="175"/>
        <v>1.1666666666666667</v>
      </c>
      <c r="AW167" s="403">
        <f t="shared" si="176"/>
        <v>3</v>
      </c>
      <c r="AX167" s="403">
        <f>_xlfn.RANK.EQ(AW167,AW167:AW175)</f>
        <v>1</v>
      </c>
    </row>
    <row r="168" spans="1:50" ht="34.5" customHeight="1" thickBot="1">
      <c r="B168" s="517">
        <v>6</v>
      </c>
      <c r="C168" s="486">
        <v>6</v>
      </c>
      <c r="D168" s="382" t="str">
        <f t="shared" si="167"/>
        <v>玉諸</v>
      </c>
      <c r="E168" s="488">
        <v>8</v>
      </c>
      <c r="F168" s="488" t="s">
        <v>6</v>
      </c>
      <c r="G168" s="488">
        <v>21</v>
      </c>
      <c r="H168" s="486">
        <v>1</v>
      </c>
      <c r="I168" s="382" t="str">
        <f t="shared" si="168"/>
        <v>松川町</v>
      </c>
      <c r="J168" s="486">
        <v>3</v>
      </c>
      <c r="K168" s="345" t="str">
        <f t="shared" si="169"/>
        <v>レッドマーズ</v>
      </c>
      <c r="L168" s="288"/>
      <c r="M168" s="485">
        <v>6</v>
      </c>
      <c r="N168" s="486">
        <v>7</v>
      </c>
      <c r="O168" s="518" t="str">
        <f t="shared" si="170"/>
        <v>豊科JVC</v>
      </c>
      <c r="P168" s="488">
        <v>21</v>
      </c>
      <c r="Q168" s="488" t="s">
        <v>6</v>
      </c>
      <c r="R168" s="488">
        <v>4</v>
      </c>
      <c r="S168" s="486">
        <v>2</v>
      </c>
      <c r="T168" s="518" t="str">
        <f t="shared" si="171"/>
        <v>やまのうち</v>
      </c>
      <c r="U168" s="486">
        <v>4</v>
      </c>
      <c r="V168" s="345" t="str">
        <f t="shared" si="172"/>
        <v>貢川</v>
      </c>
      <c r="X168" s="617"/>
      <c r="Y168" s="357">
        <v>7</v>
      </c>
      <c r="Z168" s="358" t="str">
        <f>対戦チーム表!K46</f>
        <v>豊科JVC</v>
      </c>
      <c r="AB168" s="393">
        <f t="shared" si="173"/>
        <v>7</v>
      </c>
      <c r="AC168" s="372" t="str">
        <f t="shared" si="174"/>
        <v>豊科JVC</v>
      </c>
      <c r="AD168" s="413">
        <f>P164</f>
        <v>20</v>
      </c>
      <c r="AE168" s="414">
        <f>R164</f>
        <v>21</v>
      </c>
      <c r="AF168" s="413">
        <f>P167</f>
        <v>12</v>
      </c>
      <c r="AG168" s="414">
        <f>R167</f>
        <v>21</v>
      </c>
      <c r="AH168" s="466"/>
      <c r="AI168" s="412"/>
      <c r="AJ168" s="413">
        <f>R168</f>
        <v>4</v>
      </c>
      <c r="AK168" s="414">
        <f>P168</f>
        <v>21</v>
      </c>
      <c r="AL168" s="411">
        <f>G164</f>
        <v>21</v>
      </c>
      <c r="AM168" s="412">
        <f>E164</f>
        <v>12</v>
      </c>
      <c r="AN168" s="413">
        <f>G166</f>
        <v>18</v>
      </c>
      <c r="AO168" s="414">
        <f>E166</f>
        <v>21</v>
      </c>
      <c r="AP168" s="409"/>
      <c r="AQ168" s="410"/>
      <c r="AR168" s="402">
        <f t="shared" si="164"/>
        <v>4</v>
      </c>
      <c r="AS168" s="403">
        <f t="shared" si="165"/>
        <v>3</v>
      </c>
      <c r="AT168" s="403">
        <f t="shared" si="166"/>
        <v>75</v>
      </c>
      <c r="AU168" s="403">
        <f t="shared" si="166"/>
        <v>96</v>
      </c>
      <c r="AV168" s="403">
        <f t="shared" si="175"/>
        <v>0.78125</v>
      </c>
      <c r="AW168" s="403">
        <f t="shared" si="176"/>
        <v>-21</v>
      </c>
      <c r="AX168" s="403">
        <f>_xlfn.RANK.EQ(AW168,AW168:AW176)</f>
        <v>1</v>
      </c>
    </row>
    <row r="169" spans="1:50" ht="34.5" customHeight="1" thickBot="1">
      <c r="B169" s="507">
        <v>7</v>
      </c>
      <c r="C169" s="364">
        <v>4</v>
      </c>
      <c r="D169" s="361" t="str">
        <f t="shared" si="167"/>
        <v>貢川</v>
      </c>
      <c r="E169" s="455">
        <v>11</v>
      </c>
      <c r="F169" s="455" t="s">
        <v>6</v>
      </c>
      <c r="G169" s="455">
        <v>21</v>
      </c>
      <c r="H169" s="364">
        <v>1</v>
      </c>
      <c r="I169" s="519" t="str">
        <f t="shared" si="168"/>
        <v>松川町</v>
      </c>
      <c r="J169" s="364">
        <v>6</v>
      </c>
      <c r="K169" s="367" t="str">
        <f t="shared" si="169"/>
        <v>玉諸</v>
      </c>
      <c r="L169" s="288"/>
      <c r="M169" s="520">
        <v>7</v>
      </c>
      <c r="N169" s="364">
        <v>5</v>
      </c>
      <c r="O169" s="361" t="str">
        <f t="shared" si="170"/>
        <v>辰野</v>
      </c>
      <c r="P169" s="455">
        <v>21</v>
      </c>
      <c r="Q169" s="455" t="s">
        <v>6</v>
      </c>
      <c r="R169" s="455">
        <v>16</v>
      </c>
      <c r="S169" s="364">
        <v>7</v>
      </c>
      <c r="T169" s="361" t="str">
        <f t="shared" si="171"/>
        <v>豊科JVC</v>
      </c>
      <c r="U169" s="364">
        <v>2</v>
      </c>
      <c r="V169" s="367" t="str">
        <f t="shared" si="172"/>
        <v>やまのうち</v>
      </c>
      <c r="X169" s="490"/>
      <c r="Y169" s="292"/>
      <c r="Z169" s="521"/>
      <c r="AK169" s="459"/>
    </row>
    <row r="170" spans="1:50">
      <c r="J170" s="522"/>
    </row>
    <row r="173" spans="1:50">
      <c r="B173" s="288"/>
      <c r="C173" s="288"/>
      <c r="E173" s="613" t="str">
        <f>$E$1</f>
        <v>第１5回　松本錬成会</v>
      </c>
      <c r="F173" s="613"/>
      <c r="G173" s="613"/>
      <c r="H173" s="613"/>
      <c r="I173" s="613"/>
      <c r="J173" s="613"/>
      <c r="K173" s="613"/>
      <c r="M173" s="618" t="str">
        <f>対戦チーム表!B47</f>
        <v>明善小体育館</v>
      </c>
      <c r="N173" s="618"/>
      <c r="O173" s="618"/>
      <c r="P173" s="618"/>
      <c r="Q173" s="618"/>
      <c r="R173" s="614" t="str">
        <f>$R$1</f>
        <v>９月４日　対戦表</v>
      </c>
      <c r="S173" s="614"/>
      <c r="T173" s="614"/>
      <c r="U173" s="614"/>
      <c r="V173" s="614"/>
      <c r="X173" s="392"/>
      <c r="Y173" s="392"/>
      <c r="Z173" s="392"/>
    </row>
    <row r="175" spans="1:50" ht="26.25" customHeight="1">
      <c r="A175" s="479"/>
      <c r="B175" s="582" t="s">
        <v>17</v>
      </c>
      <c r="C175" s="582"/>
      <c r="D175" s="583"/>
      <c r="E175" s="587"/>
      <c r="F175" s="290"/>
      <c r="G175" s="290"/>
      <c r="H175" s="290"/>
      <c r="I175" s="291"/>
      <c r="J175" s="290"/>
      <c r="K175" s="291"/>
      <c r="M175" s="290"/>
      <c r="N175" s="290"/>
      <c r="O175" s="291"/>
      <c r="P175" s="290"/>
      <c r="Q175" s="290"/>
      <c r="R175" s="290"/>
      <c r="S175" s="290"/>
      <c r="T175" s="291"/>
      <c r="U175" s="290"/>
      <c r="V175" s="291"/>
      <c r="X175" s="293" t="s">
        <v>11</v>
      </c>
      <c r="Y175" s="292"/>
      <c r="Z175" s="292"/>
    </row>
    <row r="176" spans="1:50" ht="23.25" thickBot="1"/>
    <row r="177" spans="2:50" ht="24.75" customHeight="1" thickBot="1">
      <c r="B177" s="588" t="s">
        <v>12</v>
      </c>
      <c r="C177" s="589"/>
      <c r="D177" s="589"/>
      <c r="E177" s="589"/>
      <c r="F177" s="589"/>
      <c r="G177" s="589"/>
      <c r="H177" s="589"/>
      <c r="I177" s="589"/>
      <c r="J177" s="589"/>
      <c r="K177" s="590"/>
      <c r="L177" s="288"/>
      <c r="M177" s="588" t="s">
        <v>13</v>
      </c>
      <c r="N177" s="589"/>
      <c r="O177" s="589"/>
      <c r="P177" s="589"/>
      <c r="Q177" s="589"/>
      <c r="R177" s="589"/>
      <c r="S177" s="589"/>
      <c r="T177" s="589"/>
      <c r="U177" s="589"/>
      <c r="V177" s="590"/>
      <c r="X177" s="509" t="s">
        <v>0</v>
      </c>
      <c r="Y177" s="510" t="s">
        <v>123</v>
      </c>
      <c r="Z177" s="511" t="s">
        <v>8</v>
      </c>
      <c r="AB177" s="393" t="s">
        <v>29</v>
      </c>
      <c r="AC177" s="419"/>
      <c r="AD177" s="600" t="str">
        <f>AC178</f>
        <v>南長野</v>
      </c>
      <c r="AE177" s="596"/>
      <c r="AF177" s="595" t="str">
        <f>AC179</f>
        <v>潟東ＪＶＣ</v>
      </c>
      <c r="AG177" s="596"/>
      <c r="AH177" s="595" t="str">
        <f>AC180</f>
        <v>鼎</v>
      </c>
      <c r="AI177" s="596"/>
      <c r="AJ177" s="595" t="str">
        <f>AC181</f>
        <v>伊賀良</v>
      </c>
      <c r="AK177" s="596"/>
      <c r="AL177" s="595" t="str">
        <f>AC182</f>
        <v>田尻</v>
      </c>
      <c r="AM177" s="596"/>
      <c r="AN177" s="576" t="str">
        <f>AC183</f>
        <v>みすず</v>
      </c>
      <c r="AO177" s="577"/>
      <c r="AP177" s="595" t="str">
        <f>AC184</f>
        <v>松本ブルー</v>
      </c>
      <c r="AQ177" s="607"/>
      <c r="AR177" s="394" t="s">
        <v>20</v>
      </c>
      <c r="AS177" s="340" t="s">
        <v>21</v>
      </c>
      <c r="AT177" s="340" t="s">
        <v>22</v>
      </c>
      <c r="AU177" s="340" t="s">
        <v>23</v>
      </c>
      <c r="AV177" s="340" t="s">
        <v>24</v>
      </c>
      <c r="AW177" s="346" t="s">
        <v>25</v>
      </c>
      <c r="AX177" s="346" t="s">
        <v>26</v>
      </c>
    </row>
    <row r="178" spans="2:50" ht="24.75" customHeight="1" thickTop="1" thickBot="1">
      <c r="B178" s="480" t="s">
        <v>2</v>
      </c>
      <c r="C178" s="306" t="s">
        <v>27</v>
      </c>
      <c r="D178" s="375" t="s">
        <v>3</v>
      </c>
      <c r="E178" s="375" t="s">
        <v>4</v>
      </c>
      <c r="F178" s="375"/>
      <c r="G178" s="375" t="s">
        <v>4</v>
      </c>
      <c r="H178" s="306" t="s">
        <v>27</v>
      </c>
      <c r="I178" s="375" t="s">
        <v>3</v>
      </c>
      <c r="J178" s="306" t="s">
        <v>27</v>
      </c>
      <c r="K178" s="395" t="s">
        <v>5</v>
      </c>
      <c r="L178" s="288"/>
      <c r="M178" s="480" t="s">
        <v>2</v>
      </c>
      <c r="N178" s="306" t="s">
        <v>27</v>
      </c>
      <c r="O178" s="375" t="s">
        <v>3</v>
      </c>
      <c r="P178" s="375" t="s">
        <v>4</v>
      </c>
      <c r="Q178" s="375"/>
      <c r="R178" s="375" t="s">
        <v>4</v>
      </c>
      <c r="S178" s="306" t="s">
        <v>27</v>
      </c>
      <c r="T178" s="375" t="s">
        <v>3</v>
      </c>
      <c r="U178" s="306" t="s">
        <v>27</v>
      </c>
      <c r="V178" s="395" t="s">
        <v>5</v>
      </c>
      <c r="X178" s="615" t="str">
        <f>M173</f>
        <v>明善小体育館</v>
      </c>
      <c r="Y178" s="498">
        <v>1</v>
      </c>
      <c r="Z178" s="513" t="str">
        <f>対戦チーム表!E47</f>
        <v>南長野</v>
      </c>
      <c r="AB178" s="393">
        <f>Y178</f>
        <v>1</v>
      </c>
      <c r="AC178" s="372" t="str">
        <f>Z178</f>
        <v>南長野</v>
      </c>
      <c r="AD178" s="396"/>
      <c r="AE178" s="397"/>
      <c r="AF178" s="398">
        <f>AE179</f>
        <v>4</v>
      </c>
      <c r="AG178" s="399">
        <f>AD179</f>
        <v>21</v>
      </c>
      <c r="AH178" s="400">
        <f>AE180</f>
        <v>18</v>
      </c>
      <c r="AI178" s="401">
        <f>AD180</f>
        <v>21</v>
      </c>
      <c r="AJ178" s="398">
        <f>AE181</f>
        <v>0</v>
      </c>
      <c r="AK178" s="399">
        <f>AD181</f>
        <v>0</v>
      </c>
      <c r="AL178" s="400">
        <f>AE182</f>
        <v>0</v>
      </c>
      <c r="AM178" s="401">
        <f>AD182</f>
        <v>0</v>
      </c>
      <c r="AN178" s="398">
        <f>AE183</f>
        <v>21</v>
      </c>
      <c r="AO178" s="399">
        <f>AD183</f>
        <v>17</v>
      </c>
      <c r="AP178" s="400">
        <f>AE184</f>
        <v>21</v>
      </c>
      <c r="AQ178" s="401">
        <f>AD184</f>
        <v>20</v>
      </c>
      <c r="AR178" s="402">
        <f>IF((AD178&lt;AE178),1,0)+IF((AF178&lt;AG178),1,0)+IF((AH178&lt;AI178),1,0)+IF((AJ178&lt;AK178),1,0)+IF((AL178&lt;AM178),1,0)+IF((AN178&lt;AO178),1,0)+IF((AP178&lt;AQ178),1,0)</f>
        <v>2</v>
      </c>
      <c r="AS178" s="403">
        <f t="shared" ref="AS178:AS184" si="178">IF((AE178&gt;AF178),1,0)+IF((AG178&gt;AH178),1,0)+IF((AI178&gt;AJ178),1,0)+IF((AK178&gt;AL178),1,0)+IF((AM178&gt;AN178),1,0)+IF((AO178&gt;AP178),1,0)+IF((AQ178&gt;AR178),1,0)</f>
        <v>3</v>
      </c>
      <c r="AT178" s="403">
        <f t="shared" ref="AT178:AU184" si="179">AD178+AF178+AH178+AJ178+AL178+AN178+AP178</f>
        <v>64</v>
      </c>
      <c r="AU178" s="403">
        <f t="shared" si="179"/>
        <v>79</v>
      </c>
      <c r="AV178" s="403">
        <f>AT178/AU178</f>
        <v>0.810126582278481</v>
      </c>
      <c r="AW178" s="403">
        <f>AT178-AU178</f>
        <v>-15</v>
      </c>
      <c r="AX178" s="403">
        <f>_xlfn.RANK.EQ(AW178,AW178:AW184)</f>
        <v>5</v>
      </c>
    </row>
    <row r="179" spans="2:50" ht="28.5" customHeight="1" thickTop="1">
      <c r="B179" s="481">
        <v>1</v>
      </c>
      <c r="C179" s="408">
        <v>1</v>
      </c>
      <c r="D179" s="325" t="str">
        <f>VLOOKUP(C179,$Y$177:$Z$185,2)</f>
        <v>南長野</v>
      </c>
      <c r="E179" s="482">
        <v>4</v>
      </c>
      <c r="F179" s="482" t="s">
        <v>6</v>
      </c>
      <c r="G179" s="482">
        <v>21</v>
      </c>
      <c r="H179" s="408">
        <v>2</v>
      </c>
      <c r="I179" s="325" t="str">
        <f>VLOOKUP(H179,$Y$177:$Z$185,2)</f>
        <v>潟東ＪＶＣ</v>
      </c>
      <c r="J179" s="408">
        <v>5</v>
      </c>
      <c r="K179" s="404" t="str">
        <f>VLOOKUP(J179,$Y$177:$Z$185,2)</f>
        <v>田尻</v>
      </c>
      <c r="L179" s="288"/>
      <c r="M179" s="481">
        <v>1</v>
      </c>
      <c r="N179" s="408">
        <v>3</v>
      </c>
      <c r="O179" s="406" t="str">
        <f>VLOOKUP(N179,$Y$177:$Z$185,2)</f>
        <v>鼎</v>
      </c>
      <c r="P179" s="482">
        <v>21</v>
      </c>
      <c r="Q179" s="482" t="s">
        <v>7</v>
      </c>
      <c r="R179" s="482">
        <v>18</v>
      </c>
      <c r="S179" s="408">
        <v>4</v>
      </c>
      <c r="T179" s="406" t="str">
        <f>VLOOKUP(S179,$Y$177:$Z$185,2)</f>
        <v>伊賀良</v>
      </c>
      <c r="U179" s="408">
        <v>6</v>
      </c>
      <c r="V179" s="404" t="str">
        <f>VLOOKUP(U179,$Y$177:$Z$185,2)</f>
        <v>みすず</v>
      </c>
      <c r="X179" s="616"/>
      <c r="Y179" s="313">
        <v>2</v>
      </c>
      <c r="Z179" s="314" t="str">
        <f>対戦チーム表!E48</f>
        <v>潟東ＪＶＣ</v>
      </c>
      <c r="AB179" s="393">
        <f t="shared" ref="AB179:AB184" si="180">Y179</f>
        <v>2</v>
      </c>
      <c r="AC179" s="372" t="str">
        <f t="shared" ref="AC179:AC184" si="181">Z179</f>
        <v>潟東ＪＶＣ</v>
      </c>
      <c r="AD179" s="336">
        <f>G179</f>
        <v>21</v>
      </c>
      <c r="AE179" s="337">
        <f>E179</f>
        <v>4</v>
      </c>
      <c r="AF179" s="396"/>
      <c r="AG179" s="397"/>
      <c r="AH179" s="400">
        <f>AG180</f>
        <v>21</v>
      </c>
      <c r="AI179" s="401">
        <f>AF180</f>
        <v>12</v>
      </c>
      <c r="AJ179" s="398">
        <f>AG181</f>
        <v>21</v>
      </c>
      <c r="AK179" s="399">
        <f>AF181</f>
        <v>14</v>
      </c>
      <c r="AL179" s="400">
        <f>AG182</f>
        <v>0</v>
      </c>
      <c r="AM179" s="401">
        <f>AF182</f>
        <v>0</v>
      </c>
      <c r="AN179" s="398">
        <f>AG183</f>
        <v>0</v>
      </c>
      <c r="AO179" s="399">
        <f>AF183</f>
        <v>0</v>
      </c>
      <c r="AP179" s="400">
        <f>AG184</f>
        <v>21</v>
      </c>
      <c r="AQ179" s="401">
        <f>AF184</f>
        <v>12</v>
      </c>
      <c r="AR179" s="402">
        <f t="shared" ref="AR179:AR183" si="182">IF((AD179&lt;AE179),1,0)+IF((AF179&lt;AG179),1,0)+IF((AH179&lt;AI179),1,0)+IF((AJ179&lt;AK179),1,0)+IF((AL179&lt;AM179),1,0)+IF((AN179&lt;AO179),1,0)+IF((AP179&lt;AQ179),1,0)</f>
        <v>0</v>
      </c>
      <c r="AS179" s="403">
        <f t="shared" si="178"/>
        <v>3</v>
      </c>
      <c r="AT179" s="403">
        <f t="shared" si="179"/>
        <v>84</v>
      </c>
      <c r="AU179" s="403">
        <f t="shared" si="179"/>
        <v>42</v>
      </c>
      <c r="AV179" s="403">
        <f t="shared" ref="AV179:AV184" si="183">AT179/AU179</f>
        <v>2</v>
      </c>
      <c r="AW179" s="403">
        <f t="shared" ref="AW179:AW184" si="184">AT179-AU179</f>
        <v>42</v>
      </c>
      <c r="AX179" s="403">
        <f t="shared" ref="AX179" si="185">_xlfn.RANK.EQ(AW179,AW179:AW185)</f>
        <v>1</v>
      </c>
    </row>
    <row r="180" spans="2:50" ht="28.5" customHeight="1">
      <c r="B180" s="492">
        <v>2</v>
      </c>
      <c r="C180" s="339">
        <v>5</v>
      </c>
      <c r="D180" s="303" t="str">
        <f t="shared" ref="D180:D185" si="186">VLOOKUP(C180,$Y$177:$Z$185,2)</f>
        <v>田尻</v>
      </c>
      <c r="E180" s="451">
        <v>12</v>
      </c>
      <c r="F180" s="451" t="s">
        <v>6</v>
      </c>
      <c r="G180" s="451">
        <v>21</v>
      </c>
      <c r="H180" s="339">
        <v>6</v>
      </c>
      <c r="I180" s="303" t="str">
        <f t="shared" ref="I180:I185" si="187">VLOOKUP(H180,$Y$177:$Z$185,2)</f>
        <v>みすず</v>
      </c>
      <c r="J180" s="339">
        <v>2</v>
      </c>
      <c r="K180" s="345" t="str">
        <f t="shared" ref="K180:K185" si="188">VLOOKUP(J180,$Y$177:$Z$185,2)</f>
        <v>潟東ＪＶＣ</v>
      </c>
      <c r="L180" s="288"/>
      <c r="M180" s="492">
        <v>2</v>
      </c>
      <c r="N180" s="339">
        <v>7</v>
      </c>
      <c r="O180" s="303" t="str">
        <f t="shared" ref="O180:O185" si="189">VLOOKUP(N180,$Y$177:$Z$185,2)</f>
        <v>松本ブルー</v>
      </c>
      <c r="P180" s="451">
        <v>20</v>
      </c>
      <c r="Q180" s="451" t="s">
        <v>6</v>
      </c>
      <c r="R180" s="451">
        <v>21</v>
      </c>
      <c r="S180" s="339">
        <v>1</v>
      </c>
      <c r="T180" s="340" t="str">
        <f t="shared" ref="T180:T185" si="190">VLOOKUP(S180,$Y$177:$Z$185,2)</f>
        <v>南長野</v>
      </c>
      <c r="U180" s="339">
        <v>3</v>
      </c>
      <c r="V180" s="345" t="str">
        <f t="shared" ref="V180:V185" si="191">VLOOKUP(U180,$Y$177:$Z$185,2)</f>
        <v>鼎</v>
      </c>
      <c r="X180" s="616"/>
      <c r="Y180" s="313">
        <v>3</v>
      </c>
      <c r="Z180" s="314" t="str">
        <f>対戦チーム表!E49</f>
        <v>鼎</v>
      </c>
      <c r="AB180" s="393">
        <f t="shared" si="180"/>
        <v>3</v>
      </c>
      <c r="AC180" s="372" t="str">
        <f t="shared" si="181"/>
        <v>鼎</v>
      </c>
      <c r="AD180" s="336">
        <f>R182</f>
        <v>21</v>
      </c>
      <c r="AE180" s="337">
        <f>P182</f>
        <v>18</v>
      </c>
      <c r="AF180" s="348">
        <f>G181</f>
        <v>12</v>
      </c>
      <c r="AG180" s="337">
        <f>E181</f>
        <v>21</v>
      </c>
      <c r="AH180" s="409"/>
      <c r="AI180" s="410"/>
      <c r="AJ180" s="398">
        <f>AI181</f>
        <v>21</v>
      </c>
      <c r="AK180" s="399">
        <f>AH181</f>
        <v>18</v>
      </c>
      <c r="AL180" s="400">
        <f>AI182</f>
        <v>21</v>
      </c>
      <c r="AM180" s="401">
        <f>AH182</f>
        <v>14</v>
      </c>
      <c r="AN180" s="398">
        <f>AI183</f>
        <v>0</v>
      </c>
      <c r="AO180" s="399">
        <f>AH183</f>
        <v>0</v>
      </c>
      <c r="AP180" s="400">
        <f>AI184</f>
        <v>0</v>
      </c>
      <c r="AQ180" s="401">
        <f>AH184</f>
        <v>0</v>
      </c>
      <c r="AR180" s="402">
        <f t="shared" si="182"/>
        <v>1</v>
      </c>
      <c r="AS180" s="403">
        <f t="shared" si="178"/>
        <v>3</v>
      </c>
      <c r="AT180" s="403">
        <f t="shared" si="179"/>
        <v>75</v>
      </c>
      <c r="AU180" s="403">
        <f t="shared" si="179"/>
        <v>71</v>
      </c>
      <c r="AV180" s="403">
        <f t="shared" si="183"/>
        <v>1.056338028169014</v>
      </c>
      <c r="AW180" s="403">
        <f t="shared" si="184"/>
        <v>4</v>
      </c>
      <c r="AX180" s="403">
        <f>_xlfn.RANK.EQ(AW180,AW180:AW191)</f>
        <v>3</v>
      </c>
    </row>
    <row r="181" spans="2:50" ht="28.5" customHeight="1">
      <c r="B181" s="493">
        <v>3</v>
      </c>
      <c r="C181" s="339">
        <v>2</v>
      </c>
      <c r="D181" s="303" t="str">
        <f t="shared" si="186"/>
        <v>潟東ＪＶＣ</v>
      </c>
      <c r="E181" s="451">
        <v>21</v>
      </c>
      <c r="F181" s="451" t="s">
        <v>6</v>
      </c>
      <c r="G181" s="451">
        <v>12</v>
      </c>
      <c r="H181" s="339">
        <v>3</v>
      </c>
      <c r="I181" s="303" t="str">
        <f t="shared" si="187"/>
        <v>鼎</v>
      </c>
      <c r="J181" s="339">
        <v>1</v>
      </c>
      <c r="K181" s="345" t="str">
        <f t="shared" si="188"/>
        <v>南長野</v>
      </c>
      <c r="L181" s="288"/>
      <c r="M181" s="483">
        <v>3</v>
      </c>
      <c r="N181" s="339">
        <v>4</v>
      </c>
      <c r="O181" s="303" t="str">
        <f t="shared" si="189"/>
        <v>伊賀良</v>
      </c>
      <c r="P181" s="451">
        <v>21</v>
      </c>
      <c r="Q181" s="451" t="s">
        <v>6</v>
      </c>
      <c r="R181" s="451">
        <v>14</v>
      </c>
      <c r="S181" s="339">
        <v>5</v>
      </c>
      <c r="T181" s="303" t="str">
        <f t="shared" si="190"/>
        <v>田尻</v>
      </c>
      <c r="U181" s="339">
        <v>7</v>
      </c>
      <c r="V181" s="345" t="str">
        <f t="shared" si="191"/>
        <v>松本ブルー</v>
      </c>
      <c r="X181" s="616"/>
      <c r="Y181" s="313">
        <v>4</v>
      </c>
      <c r="Z181" s="314" t="str">
        <f>対戦チーム表!E50</f>
        <v>伊賀良</v>
      </c>
      <c r="AB181" s="393">
        <f t="shared" si="180"/>
        <v>4</v>
      </c>
      <c r="AC181" s="372" t="str">
        <f t="shared" si="181"/>
        <v>伊賀良</v>
      </c>
      <c r="AD181" s="468"/>
      <c r="AE181" s="414"/>
      <c r="AF181" s="336">
        <f>G183</f>
        <v>14</v>
      </c>
      <c r="AG181" s="337">
        <f>E183</f>
        <v>21</v>
      </c>
      <c r="AH181" s="355">
        <f>R179</f>
        <v>18</v>
      </c>
      <c r="AI181" s="356">
        <f>P179</f>
        <v>21</v>
      </c>
      <c r="AJ181" s="396"/>
      <c r="AK181" s="397"/>
      <c r="AL181" s="400">
        <f>AK182</f>
        <v>21</v>
      </c>
      <c r="AM181" s="401">
        <f>AJ182</f>
        <v>14</v>
      </c>
      <c r="AN181" s="398">
        <f>AK183</f>
        <v>13</v>
      </c>
      <c r="AO181" s="399">
        <f>AJ183</f>
        <v>21</v>
      </c>
      <c r="AP181" s="400">
        <f>AK184</f>
        <v>0</v>
      </c>
      <c r="AQ181" s="401">
        <f>AJ184</f>
        <v>0</v>
      </c>
      <c r="AR181" s="402">
        <f t="shared" si="182"/>
        <v>3</v>
      </c>
      <c r="AS181" s="403">
        <f t="shared" si="178"/>
        <v>4</v>
      </c>
      <c r="AT181" s="403">
        <f t="shared" si="179"/>
        <v>66</v>
      </c>
      <c r="AU181" s="403">
        <f t="shared" si="179"/>
        <v>77</v>
      </c>
      <c r="AV181" s="403">
        <f t="shared" si="183"/>
        <v>0.8571428571428571</v>
      </c>
      <c r="AW181" s="403">
        <f t="shared" si="184"/>
        <v>-11</v>
      </c>
      <c r="AX181" s="403">
        <f>_xlfn.RANK.EQ(AW181,AW181:AW192)</f>
        <v>4</v>
      </c>
    </row>
    <row r="182" spans="2:50" ht="28.5" customHeight="1">
      <c r="B182" s="483">
        <v>4</v>
      </c>
      <c r="C182" s="339">
        <v>6</v>
      </c>
      <c r="D182" s="303" t="str">
        <f t="shared" si="186"/>
        <v>みすず</v>
      </c>
      <c r="E182" s="451">
        <v>21</v>
      </c>
      <c r="F182" s="451" t="s">
        <v>7</v>
      </c>
      <c r="G182" s="451">
        <v>13</v>
      </c>
      <c r="H182" s="339">
        <v>7</v>
      </c>
      <c r="I182" s="303" t="str">
        <f t="shared" si="187"/>
        <v>松本ブルー</v>
      </c>
      <c r="J182" s="339">
        <v>5</v>
      </c>
      <c r="K182" s="345" t="str">
        <f t="shared" si="188"/>
        <v>田尻</v>
      </c>
      <c r="L182" s="288"/>
      <c r="M182" s="483">
        <v>4</v>
      </c>
      <c r="N182" s="339">
        <v>1</v>
      </c>
      <c r="O182" s="303" t="str">
        <f t="shared" si="189"/>
        <v>南長野</v>
      </c>
      <c r="P182" s="451">
        <v>18</v>
      </c>
      <c r="Q182" s="451" t="s">
        <v>6</v>
      </c>
      <c r="R182" s="451">
        <v>21</v>
      </c>
      <c r="S182" s="339">
        <v>3</v>
      </c>
      <c r="T182" s="303" t="str">
        <f t="shared" si="190"/>
        <v>鼎</v>
      </c>
      <c r="U182" s="339">
        <v>4</v>
      </c>
      <c r="V182" s="345" t="str">
        <f t="shared" si="191"/>
        <v>伊賀良</v>
      </c>
      <c r="X182" s="616"/>
      <c r="Y182" s="313">
        <v>5</v>
      </c>
      <c r="Z182" s="314" t="str">
        <f>対戦チーム表!E51</f>
        <v>田尻</v>
      </c>
      <c r="AB182" s="393">
        <f t="shared" si="180"/>
        <v>5</v>
      </c>
      <c r="AC182" s="372" t="str">
        <f t="shared" si="181"/>
        <v>田尻</v>
      </c>
      <c r="AD182" s="468"/>
      <c r="AE182" s="414"/>
      <c r="AF182" s="468"/>
      <c r="AG182" s="414"/>
      <c r="AH182" s="355">
        <f>R183</f>
        <v>14</v>
      </c>
      <c r="AI182" s="356">
        <f>P183</f>
        <v>21</v>
      </c>
      <c r="AJ182" s="336">
        <f>R181</f>
        <v>14</v>
      </c>
      <c r="AK182" s="337">
        <f>P181</f>
        <v>21</v>
      </c>
      <c r="AL182" s="409"/>
      <c r="AM182" s="410"/>
      <c r="AN182" s="398">
        <f>AM183</f>
        <v>12</v>
      </c>
      <c r="AO182" s="399">
        <f>AL183</f>
        <v>21</v>
      </c>
      <c r="AP182" s="400">
        <f>AM184</f>
        <v>19</v>
      </c>
      <c r="AQ182" s="401">
        <f>AL184</f>
        <v>21</v>
      </c>
      <c r="AR182" s="402">
        <f t="shared" si="182"/>
        <v>4</v>
      </c>
      <c r="AS182" s="403">
        <f t="shared" si="178"/>
        <v>4</v>
      </c>
      <c r="AT182" s="403">
        <f t="shared" si="179"/>
        <v>59</v>
      </c>
      <c r="AU182" s="403">
        <f t="shared" si="179"/>
        <v>84</v>
      </c>
      <c r="AV182" s="403">
        <f t="shared" si="183"/>
        <v>0.70238095238095233</v>
      </c>
      <c r="AW182" s="403">
        <f t="shared" si="184"/>
        <v>-25</v>
      </c>
      <c r="AX182" s="403">
        <f>_xlfn.RANK.EQ(AW182,AW182:AW193)</f>
        <v>7</v>
      </c>
    </row>
    <row r="183" spans="2:50" ht="28.5" customHeight="1">
      <c r="B183" s="493">
        <v>5</v>
      </c>
      <c r="C183" s="339">
        <v>2</v>
      </c>
      <c r="D183" s="303" t="str">
        <f t="shared" si="186"/>
        <v>潟東ＪＶＣ</v>
      </c>
      <c r="E183" s="340">
        <v>21</v>
      </c>
      <c r="F183" s="451" t="s">
        <v>6</v>
      </c>
      <c r="G183" s="451">
        <v>14</v>
      </c>
      <c r="H183" s="339">
        <v>4</v>
      </c>
      <c r="I183" s="303" t="str">
        <f t="shared" si="187"/>
        <v>伊賀良</v>
      </c>
      <c r="J183" s="339">
        <v>6</v>
      </c>
      <c r="K183" s="345" t="str">
        <f t="shared" si="188"/>
        <v>みすず</v>
      </c>
      <c r="L183" s="288"/>
      <c r="M183" s="483">
        <v>5</v>
      </c>
      <c r="N183" s="339">
        <v>3</v>
      </c>
      <c r="O183" s="303" t="str">
        <f t="shared" si="189"/>
        <v>鼎</v>
      </c>
      <c r="P183" s="340">
        <v>21</v>
      </c>
      <c r="Q183" s="451" t="s">
        <v>6</v>
      </c>
      <c r="R183" s="451">
        <v>14</v>
      </c>
      <c r="S183" s="339">
        <v>5</v>
      </c>
      <c r="T183" s="303" t="str">
        <f t="shared" si="190"/>
        <v>田尻</v>
      </c>
      <c r="U183" s="339">
        <v>7</v>
      </c>
      <c r="V183" s="345" t="str">
        <f t="shared" si="191"/>
        <v>松本ブルー</v>
      </c>
      <c r="X183" s="616"/>
      <c r="Y183" s="504">
        <v>6</v>
      </c>
      <c r="Z183" s="314" t="str">
        <f>対戦チーム表!E52</f>
        <v>みすず</v>
      </c>
      <c r="AB183" s="393">
        <f t="shared" si="180"/>
        <v>6</v>
      </c>
      <c r="AC183" s="372" t="str">
        <f t="shared" si="181"/>
        <v>みすず</v>
      </c>
      <c r="AD183" s="336">
        <f>E184</f>
        <v>17</v>
      </c>
      <c r="AE183" s="337">
        <f>G184</f>
        <v>21</v>
      </c>
      <c r="AF183" s="468"/>
      <c r="AG183" s="414"/>
      <c r="AH183" s="466"/>
      <c r="AI183" s="412"/>
      <c r="AJ183" s="336">
        <f>G185</f>
        <v>21</v>
      </c>
      <c r="AK183" s="337">
        <f>E185</f>
        <v>13</v>
      </c>
      <c r="AL183" s="355">
        <f>G180</f>
        <v>21</v>
      </c>
      <c r="AM183" s="356">
        <f>E180</f>
        <v>12</v>
      </c>
      <c r="AN183" s="396"/>
      <c r="AO183" s="397"/>
      <c r="AP183" s="400">
        <f>AO184</f>
        <v>21</v>
      </c>
      <c r="AQ183" s="401">
        <f>AN184</f>
        <v>13</v>
      </c>
      <c r="AR183" s="402">
        <f t="shared" si="182"/>
        <v>1</v>
      </c>
      <c r="AS183" s="403">
        <f t="shared" si="178"/>
        <v>3</v>
      </c>
      <c r="AT183" s="403">
        <f t="shared" si="179"/>
        <v>80</v>
      </c>
      <c r="AU183" s="403">
        <f t="shared" si="179"/>
        <v>59</v>
      </c>
      <c r="AV183" s="403">
        <f t="shared" si="183"/>
        <v>1.3559322033898304</v>
      </c>
      <c r="AW183" s="403">
        <f t="shared" si="184"/>
        <v>21</v>
      </c>
      <c r="AX183" s="403">
        <f>_xlfn.RANK.EQ(AW183,AW183:AW194)</f>
        <v>1</v>
      </c>
    </row>
    <row r="184" spans="2:50" ht="28.5" customHeight="1" thickBot="1">
      <c r="B184" s="483">
        <v>6</v>
      </c>
      <c r="C184" s="486">
        <v>6</v>
      </c>
      <c r="D184" s="303" t="str">
        <f t="shared" si="186"/>
        <v>みすず</v>
      </c>
      <c r="E184" s="488">
        <v>17</v>
      </c>
      <c r="F184" s="488" t="s">
        <v>6</v>
      </c>
      <c r="G184" s="488">
        <v>21</v>
      </c>
      <c r="H184" s="486">
        <v>1</v>
      </c>
      <c r="I184" s="303" t="str">
        <f t="shared" si="187"/>
        <v>南長野</v>
      </c>
      <c r="J184" s="486">
        <v>3</v>
      </c>
      <c r="K184" s="494" t="str">
        <f t="shared" si="188"/>
        <v>鼎</v>
      </c>
      <c r="L184" s="523"/>
      <c r="M184" s="517">
        <v>6</v>
      </c>
      <c r="N184" s="486">
        <v>7</v>
      </c>
      <c r="O184" s="487" t="str">
        <f t="shared" si="189"/>
        <v>松本ブルー</v>
      </c>
      <c r="P184" s="488">
        <v>12</v>
      </c>
      <c r="Q184" s="488" t="s">
        <v>6</v>
      </c>
      <c r="R184" s="488">
        <v>21</v>
      </c>
      <c r="S184" s="486">
        <v>2</v>
      </c>
      <c r="T184" s="518" t="str">
        <f t="shared" si="190"/>
        <v>潟東ＪＶＣ</v>
      </c>
      <c r="U184" s="486">
        <v>4</v>
      </c>
      <c r="V184" s="494" t="str">
        <f t="shared" si="191"/>
        <v>伊賀良</v>
      </c>
      <c r="X184" s="617"/>
      <c r="Y184" s="357">
        <v>7</v>
      </c>
      <c r="Z184" s="358" t="str">
        <f>対戦チーム表!E53</f>
        <v>松本ブルー</v>
      </c>
      <c r="AB184" s="393">
        <f t="shared" si="180"/>
        <v>7</v>
      </c>
      <c r="AC184" s="372" t="str">
        <f t="shared" si="181"/>
        <v>松本ブルー</v>
      </c>
      <c r="AD184" s="336">
        <f>P180</f>
        <v>20</v>
      </c>
      <c r="AE184" s="337">
        <f>R180</f>
        <v>21</v>
      </c>
      <c r="AF184" s="336">
        <f>P184</f>
        <v>12</v>
      </c>
      <c r="AG184" s="337">
        <f>R184</f>
        <v>21</v>
      </c>
      <c r="AH184" s="413"/>
      <c r="AI184" s="414"/>
      <c r="AJ184" s="468"/>
      <c r="AK184" s="414"/>
      <c r="AL184" s="355">
        <f>R185</f>
        <v>21</v>
      </c>
      <c r="AM184" s="356">
        <f>P185</f>
        <v>19</v>
      </c>
      <c r="AN184" s="336">
        <v>13</v>
      </c>
      <c r="AO184" s="337">
        <v>21</v>
      </c>
      <c r="AP184" s="409"/>
      <c r="AQ184" s="410"/>
      <c r="AR184" s="402">
        <f>IF((AD184&lt;AE184),1,0)+IF((AF184&lt;AG184),1,0)+IF((AH184&lt;AI184),1,0)+IF((AJ184&lt;AK184),1,0)+IF((AL184&lt;AM184),1,0)+IF((AN184&lt;AO184),1,0)+IF((AP184&lt;AQ184),1,0)</f>
        <v>3</v>
      </c>
      <c r="AS184" s="403">
        <f t="shared" si="178"/>
        <v>4</v>
      </c>
      <c r="AT184" s="403">
        <f t="shared" si="179"/>
        <v>66</v>
      </c>
      <c r="AU184" s="403">
        <f t="shared" si="179"/>
        <v>82</v>
      </c>
      <c r="AV184" s="403">
        <f t="shared" si="183"/>
        <v>0.80487804878048785</v>
      </c>
      <c r="AW184" s="403">
        <f t="shared" si="184"/>
        <v>-16</v>
      </c>
      <c r="AX184" s="403">
        <f>_xlfn.RANK.EQ(AW184,AW184:AW195)</f>
        <v>7</v>
      </c>
    </row>
    <row r="185" spans="2:50" ht="28.5" customHeight="1" thickBot="1">
      <c r="B185" s="524">
        <v>7</v>
      </c>
      <c r="C185" s="364">
        <v>4</v>
      </c>
      <c r="D185" s="361" t="str">
        <f t="shared" si="186"/>
        <v>伊賀良</v>
      </c>
      <c r="E185" s="361">
        <v>13</v>
      </c>
      <c r="F185" s="455" t="s">
        <v>6</v>
      </c>
      <c r="G185" s="455">
        <v>21</v>
      </c>
      <c r="H185" s="364">
        <v>6</v>
      </c>
      <c r="I185" s="361" t="str">
        <f t="shared" si="187"/>
        <v>みすず</v>
      </c>
      <c r="J185" s="364">
        <v>1</v>
      </c>
      <c r="K185" s="367" t="str">
        <f t="shared" si="188"/>
        <v>南長野</v>
      </c>
      <c r="L185" s="525"/>
      <c r="M185" s="507">
        <v>7</v>
      </c>
      <c r="N185" s="364">
        <v>5</v>
      </c>
      <c r="O185" s="361" t="str">
        <f t="shared" si="189"/>
        <v>田尻</v>
      </c>
      <c r="P185" s="361">
        <v>19</v>
      </c>
      <c r="Q185" s="455" t="s">
        <v>6</v>
      </c>
      <c r="R185" s="455">
        <v>21</v>
      </c>
      <c r="S185" s="364">
        <v>7</v>
      </c>
      <c r="T185" s="361" t="str">
        <f t="shared" si="190"/>
        <v>松本ブルー</v>
      </c>
      <c r="U185" s="364">
        <v>2</v>
      </c>
      <c r="V185" s="367" t="str">
        <f t="shared" si="191"/>
        <v>潟東ＪＶＣ</v>
      </c>
      <c r="X185" s="490"/>
      <c r="Y185" s="292"/>
      <c r="Z185" s="521"/>
    </row>
    <row r="186" spans="2:50">
      <c r="B186" s="288"/>
      <c r="C186" s="288"/>
      <c r="E186" s="288"/>
      <c r="F186" s="288"/>
      <c r="G186" s="288"/>
      <c r="H186" s="288"/>
      <c r="J186" s="288"/>
      <c r="L186" s="288"/>
      <c r="M186" s="288"/>
      <c r="N186" s="288"/>
      <c r="P186" s="288"/>
      <c r="Q186" s="288"/>
      <c r="R186" s="288"/>
      <c r="S186" s="288"/>
      <c r="U186" s="288"/>
      <c r="X186" s="292"/>
      <c r="Y186" s="292"/>
      <c r="Z186" s="292"/>
    </row>
    <row r="187" spans="2:50" ht="26.25" customHeight="1">
      <c r="B187" s="582" t="s">
        <v>18</v>
      </c>
      <c r="C187" s="582"/>
      <c r="D187" s="583"/>
      <c r="E187" s="583"/>
      <c r="F187" s="291"/>
      <c r="G187" s="291"/>
      <c r="H187" s="291"/>
      <c r="I187" s="291"/>
      <c r="J187" s="291"/>
      <c r="K187" s="291"/>
      <c r="L187" s="288"/>
      <c r="M187" s="291"/>
      <c r="N187" s="291"/>
      <c r="O187" s="291"/>
      <c r="P187" s="291"/>
      <c r="Q187" s="291"/>
      <c r="R187" s="291"/>
      <c r="S187" s="291"/>
      <c r="T187" s="291"/>
      <c r="U187" s="291"/>
      <c r="V187" s="291"/>
      <c r="X187" s="293" t="s">
        <v>11</v>
      </c>
      <c r="Y187" s="292"/>
      <c r="Z187" s="292"/>
    </row>
    <row r="188" spans="2:50" ht="23.25" thickBot="1">
      <c r="B188" s="288"/>
      <c r="C188" s="288"/>
      <c r="E188" s="288"/>
      <c r="F188" s="288"/>
      <c r="G188" s="288"/>
      <c r="H188" s="288"/>
      <c r="J188" s="288"/>
      <c r="L188" s="288"/>
      <c r="M188" s="288"/>
      <c r="N188" s="288"/>
      <c r="P188" s="288"/>
      <c r="Q188" s="288"/>
      <c r="R188" s="288"/>
      <c r="S188" s="288"/>
      <c r="U188" s="288"/>
    </row>
    <row r="189" spans="2:50" ht="24.75" customHeight="1" thickBot="1">
      <c r="B189" s="588" t="s">
        <v>12</v>
      </c>
      <c r="C189" s="589"/>
      <c r="D189" s="589"/>
      <c r="E189" s="589"/>
      <c r="F189" s="589"/>
      <c r="G189" s="589"/>
      <c r="H189" s="589"/>
      <c r="I189" s="589"/>
      <c r="J189" s="589"/>
      <c r="K189" s="590"/>
      <c r="L189" s="288"/>
      <c r="M189" s="588" t="s">
        <v>13</v>
      </c>
      <c r="N189" s="589"/>
      <c r="O189" s="589"/>
      <c r="P189" s="589"/>
      <c r="Q189" s="589"/>
      <c r="R189" s="589"/>
      <c r="S189" s="589"/>
      <c r="T189" s="589"/>
      <c r="U189" s="589"/>
      <c r="V189" s="590"/>
      <c r="X189" s="509" t="s">
        <v>0</v>
      </c>
      <c r="Y189" s="510" t="s">
        <v>123</v>
      </c>
      <c r="Z189" s="511" t="s">
        <v>19</v>
      </c>
      <c r="AB189" s="393" t="s">
        <v>29</v>
      </c>
      <c r="AC189" s="372"/>
      <c r="AD189" s="402" t="str">
        <f>AC190</f>
        <v>みすず</v>
      </c>
      <c r="AE189" s="526"/>
      <c r="AF189" s="595" t="str">
        <f>AC191</f>
        <v>田尻</v>
      </c>
      <c r="AG189" s="596"/>
      <c r="AH189" s="593" t="str">
        <f>AC192</f>
        <v>丸子塩川</v>
      </c>
      <c r="AI189" s="594"/>
      <c r="AJ189" s="576" t="str">
        <f>AC193</f>
        <v>駒ヶ根</v>
      </c>
      <c r="AK189" s="577"/>
      <c r="AL189" s="595" t="str">
        <f>AC194</f>
        <v>高陵</v>
      </c>
      <c r="AM189" s="596"/>
      <c r="AN189" s="595" t="str">
        <f>AC195</f>
        <v>松本ブルー</v>
      </c>
      <c r="AO189" s="596"/>
      <c r="AP189" s="576" t="str">
        <f>AC196</f>
        <v/>
      </c>
      <c r="AQ189" s="577"/>
      <c r="AR189" s="394" t="s">
        <v>20</v>
      </c>
      <c r="AS189" s="340" t="s">
        <v>21</v>
      </c>
      <c r="AT189" s="340" t="s">
        <v>22</v>
      </c>
      <c r="AU189" s="340" t="s">
        <v>23</v>
      </c>
      <c r="AV189" s="340" t="s">
        <v>24</v>
      </c>
      <c r="AW189" s="346" t="s">
        <v>25</v>
      </c>
      <c r="AX189" s="346" t="s">
        <v>26</v>
      </c>
    </row>
    <row r="190" spans="2:50" ht="24.75" customHeight="1" thickTop="1" thickBot="1">
      <c r="B190" s="480" t="s">
        <v>2</v>
      </c>
      <c r="C190" s="306" t="s">
        <v>27</v>
      </c>
      <c r="D190" s="375" t="s">
        <v>3</v>
      </c>
      <c r="E190" s="375" t="s">
        <v>4</v>
      </c>
      <c r="F190" s="375"/>
      <c r="G190" s="375" t="s">
        <v>4</v>
      </c>
      <c r="H190" s="306" t="s">
        <v>27</v>
      </c>
      <c r="I190" s="375" t="s">
        <v>3</v>
      </c>
      <c r="J190" s="306" t="s">
        <v>27</v>
      </c>
      <c r="K190" s="395" t="s">
        <v>5</v>
      </c>
      <c r="L190" s="288"/>
      <c r="M190" s="480" t="s">
        <v>2</v>
      </c>
      <c r="N190" s="306" t="s">
        <v>27</v>
      </c>
      <c r="O190" s="375" t="s">
        <v>3</v>
      </c>
      <c r="P190" s="375" t="s">
        <v>4</v>
      </c>
      <c r="Q190" s="375"/>
      <c r="R190" s="375" t="s">
        <v>4</v>
      </c>
      <c r="S190" s="306" t="s">
        <v>27</v>
      </c>
      <c r="T190" s="375" t="s">
        <v>3</v>
      </c>
      <c r="U190" s="306" t="s">
        <v>27</v>
      </c>
      <c r="V190" s="395" t="s">
        <v>5</v>
      </c>
      <c r="X190" s="615" t="str">
        <f>X178</f>
        <v>明善小体育館</v>
      </c>
      <c r="Y190" s="498">
        <v>1</v>
      </c>
      <c r="Z190" s="527" t="str">
        <f>対戦チーム表!K47</f>
        <v>みすず</v>
      </c>
      <c r="AB190" s="393">
        <f>Y190</f>
        <v>1</v>
      </c>
      <c r="AC190" s="372" t="str">
        <f>Z190</f>
        <v>みすず</v>
      </c>
      <c r="AD190" s="396"/>
      <c r="AE190" s="397"/>
      <c r="AF190" s="398">
        <f>AE191</f>
        <v>20</v>
      </c>
      <c r="AG190" s="399">
        <f>AD191</f>
        <v>21</v>
      </c>
      <c r="AH190" s="400">
        <f>AE192</f>
        <v>21</v>
      </c>
      <c r="AI190" s="401">
        <f>AD192</f>
        <v>9</v>
      </c>
      <c r="AJ190" s="398">
        <f>AE193</f>
        <v>17</v>
      </c>
      <c r="AK190" s="399">
        <f>AD193</f>
        <v>21</v>
      </c>
      <c r="AL190" s="400">
        <f>AE194</f>
        <v>21</v>
      </c>
      <c r="AM190" s="401">
        <f>AD194</f>
        <v>19</v>
      </c>
      <c r="AN190" s="398"/>
      <c r="AO190" s="399"/>
      <c r="AP190" s="400">
        <f>AE196</f>
        <v>21</v>
      </c>
      <c r="AQ190" s="401">
        <f>AD196</f>
        <v>15</v>
      </c>
      <c r="AR190" s="402">
        <f t="shared" ref="AR190:AR196" si="192">IF((AD190&lt;AE190),1,0)+IF((AF190&lt;AG190),1,0)+IF((AH190&lt;AI190),1,0)+IF((AJ190&lt;AK190),1,0)+IF((AL190&lt;AM190),1,0)+IF((AN190&lt;AO190),1,0)+IF((AP190&lt;AQ190),1,0)</f>
        <v>2</v>
      </c>
      <c r="AS190" s="403">
        <f t="shared" ref="AS190:AS196" si="193">IF((AE190&gt;AF190),1,0)+IF((AG190&gt;AH190),1,0)+IF((AI190&gt;AJ190),1,0)+IF((AK190&gt;AL190),1,0)+IF((AM190&gt;AN190),1,0)+IF((AO190&gt;AP190),1,0)+IF((AQ190&gt;AR190),1,0)</f>
        <v>2</v>
      </c>
      <c r="AT190" s="403">
        <f t="shared" ref="AT190:AU196" si="194">AD190+AF190+AH190+AJ190+AL190+AN190+AP190</f>
        <v>100</v>
      </c>
      <c r="AU190" s="403">
        <f t="shared" si="194"/>
        <v>85</v>
      </c>
      <c r="AV190" s="403">
        <f>AT190/AU190</f>
        <v>1.1764705882352942</v>
      </c>
      <c r="AW190" s="403">
        <f>AT190-AU190</f>
        <v>15</v>
      </c>
      <c r="AX190" s="403">
        <f>_xlfn.RANK.EQ(AW190,AW190:AW196)</f>
        <v>1</v>
      </c>
    </row>
    <row r="191" spans="2:50" ht="28.5" customHeight="1" thickTop="1">
      <c r="B191" s="481">
        <v>1</v>
      </c>
      <c r="C191" s="408">
        <v>1</v>
      </c>
      <c r="D191" s="406" t="str">
        <f>VLOOKUP(C191,$Y$190:$Z$197,2)</f>
        <v>みすず</v>
      </c>
      <c r="E191" s="482">
        <v>20</v>
      </c>
      <c r="F191" s="482" t="s">
        <v>6</v>
      </c>
      <c r="G191" s="482">
        <v>21</v>
      </c>
      <c r="H191" s="408">
        <v>2</v>
      </c>
      <c r="I191" s="406" t="str">
        <f>VLOOKUP(H191,$Y$190:$Z$197,2)</f>
        <v>田尻</v>
      </c>
      <c r="J191" s="408">
        <v>5</v>
      </c>
      <c r="K191" s="404" t="str">
        <f>VLOOKUP(J191,$Y$190:$Z$197,2)</f>
        <v>高陵</v>
      </c>
      <c r="L191" s="288"/>
      <c r="M191" s="481">
        <v>1</v>
      </c>
      <c r="N191" s="408">
        <v>3</v>
      </c>
      <c r="O191" s="406" t="str">
        <f>VLOOKUP(N191,$Y$190:$Z$197,2)</f>
        <v>丸子塩川</v>
      </c>
      <c r="P191" s="482">
        <v>21</v>
      </c>
      <c r="Q191" s="482" t="s">
        <v>7</v>
      </c>
      <c r="R191" s="482">
        <v>9</v>
      </c>
      <c r="S191" s="408">
        <v>4</v>
      </c>
      <c r="T191" s="406" t="str">
        <f>VLOOKUP(S191,$Y$190:$Z$197,2)</f>
        <v>駒ヶ根</v>
      </c>
      <c r="U191" s="408">
        <v>6</v>
      </c>
      <c r="V191" s="404" t="str">
        <f>VLOOKUP(U191,$Y$190:$Z$197,2)</f>
        <v>松本ブルー</v>
      </c>
      <c r="X191" s="616"/>
      <c r="Y191" s="313">
        <v>2</v>
      </c>
      <c r="Z191" s="314" t="str">
        <f>対戦チーム表!K48</f>
        <v>田尻</v>
      </c>
      <c r="AB191" s="393">
        <f t="shared" ref="AB191:AB196" si="195">Y191</f>
        <v>2</v>
      </c>
      <c r="AC191" s="372" t="str">
        <f t="shared" ref="AC191:AC196" si="196">Z191</f>
        <v>田尻</v>
      </c>
      <c r="AD191" s="413">
        <f>G191</f>
        <v>21</v>
      </c>
      <c r="AE191" s="414">
        <f>E191</f>
        <v>20</v>
      </c>
      <c r="AF191" s="396"/>
      <c r="AG191" s="397"/>
      <c r="AH191" s="400">
        <f>AG192</f>
        <v>15</v>
      </c>
      <c r="AI191" s="401">
        <f>AF192</f>
        <v>21</v>
      </c>
      <c r="AJ191" s="398">
        <f>AG193</f>
        <v>18</v>
      </c>
      <c r="AK191" s="399">
        <f>AF193</f>
        <v>21</v>
      </c>
      <c r="AL191" s="400">
        <f>AG194</f>
        <v>14</v>
      </c>
      <c r="AM191" s="401">
        <f>AF194</f>
        <v>21</v>
      </c>
      <c r="AN191" s="398"/>
      <c r="AO191" s="399"/>
      <c r="AP191" s="400">
        <f>AG196</f>
        <v>21</v>
      </c>
      <c r="AQ191" s="401">
        <f>AF196</f>
        <v>19</v>
      </c>
      <c r="AR191" s="402">
        <f t="shared" si="192"/>
        <v>3</v>
      </c>
      <c r="AS191" s="403">
        <f t="shared" si="193"/>
        <v>5</v>
      </c>
      <c r="AT191" s="403">
        <f t="shared" si="194"/>
        <v>89</v>
      </c>
      <c r="AU191" s="403">
        <f t="shared" si="194"/>
        <v>102</v>
      </c>
      <c r="AV191" s="403">
        <f t="shared" ref="AV191:AV196" si="197">AT191/AU191</f>
        <v>0.87254901960784315</v>
      </c>
      <c r="AW191" s="403">
        <f t="shared" ref="AW191:AW196" si="198">AT191-AU191</f>
        <v>-13</v>
      </c>
      <c r="AX191" s="403">
        <f t="shared" ref="AX191" si="199">_xlfn.RANK.EQ(AW191,AW191:AW197)</f>
        <v>6</v>
      </c>
    </row>
    <row r="192" spans="2:50" ht="28.5" customHeight="1">
      <c r="B192" s="492">
        <v>2</v>
      </c>
      <c r="C192" s="339">
        <v>5</v>
      </c>
      <c r="D192" s="340" t="str">
        <f t="shared" ref="D192:D197" si="200">VLOOKUP(C192,$Y$190:$Z$197,2)</f>
        <v>高陵</v>
      </c>
      <c r="E192" s="451">
        <v>21</v>
      </c>
      <c r="F192" s="451" t="s">
        <v>6</v>
      </c>
      <c r="G192" s="451">
        <v>17</v>
      </c>
      <c r="H192" s="339">
        <v>6</v>
      </c>
      <c r="I192" s="340" t="str">
        <f t="shared" ref="I192:I197" si="201">VLOOKUP(H192,$Y$190:$Z$197,2)</f>
        <v>松本ブルー</v>
      </c>
      <c r="J192" s="339">
        <v>1</v>
      </c>
      <c r="K192" s="345" t="str">
        <f t="shared" ref="K192:K197" si="202">VLOOKUP(J192,$Y$190:$Z$197,2)</f>
        <v>みすず</v>
      </c>
      <c r="L192" s="288"/>
      <c r="M192" s="483">
        <v>2</v>
      </c>
      <c r="N192" s="339">
        <v>2</v>
      </c>
      <c r="O192" s="340" t="str">
        <f t="shared" ref="O192:O197" si="203">VLOOKUP(N192,$Y$190:$Z$197,2)</f>
        <v>田尻</v>
      </c>
      <c r="P192" s="451">
        <v>15</v>
      </c>
      <c r="Q192" s="451" t="s">
        <v>6</v>
      </c>
      <c r="R192" s="451">
        <v>21</v>
      </c>
      <c r="S192" s="339">
        <v>3</v>
      </c>
      <c r="T192" s="340" t="str">
        <f t="shared" ref="T192:T197" si="204">VLOOKUP(S192,$Y$190:$Z$197,2)</f>
        <v>丸子塩川</v>
      </c>
      <c r="U192" s="339">
        <v>4</v>
      </c>
      <c r="V192" s="345" t="str">
        <f t="shared" ref="V192:V197" si="205">VLOOKUP(U192,$Y$190:$Z$197,2)</f>
        <v>駒ヶ根</v>
      </c>
      <c r="X192" s="616"/>
      <c r="Y192" s="313">
        <v>3</v>
      </c>
      <c r="Z192" s="314" t="str">
        <f>対戦チーム表!K49</f>
        <v>丸子塩川</v>
      </c>
      <c r="AB192" s="393">
        <f t="shared" si="195"/>
        <v>3</v>
      </c>
      <c r="AC192" s="372" t="str">
        <f t="shared" si="196"/>
        <v>丸子塩川</v>
      </c>
      <c r="AD192" s="413">
        <f>G194</f>
        <v>9</v>
      </c>
      <c r="AE192" s="414">
        <f>E194</f>
        <v>21</v>
      </c>
      <c r="AF192" s="413">
        <f>R192</f>
        <v>21</v>
      </c>
      <c r="AG192" s="414">
        <f>P192</f>
        <v>15</v>
      </c>
      <c r="AH192" s="409"/>
      <c r="AI192" s="410"/>
      <c r="AJ192" s="398">
        <f>AI193</f>
        <v>21</v>
      </c>
      <c r="AK192" s="399">
        <f>AH193</f>
        <v>9</v>
      </c>
      <c r="AL192" s="400">
        <f>AI194</f>
        <v>19</v>
      </c>
      <c r="AM192" s="401">
        <f>AH194</f>
        <v>21</v>
      </c>
      <c r="AN192" s="398"/>
      <c r="AO192" s="399"/>
      <c r="AP192" s="400">
        <f>AI196</f>
        <v>0</v>
      </c>
      <c r="AQ192" s="401">
        <f>AH196</f>
        <v>0</v>
      </c>
      <c r="AR192" s="402">
        <f t="shared" si="192"/>
        <v>2</v>
      </c>
      <c r="AS192" s="403">
        <f t="shared" si="193"/>
        <v>2</v>
      </c>
      <c r="AT192" s="403">
        <f t="shared" si="194"/>
        <v>70</v>
      </c>
      <c r="AU192" s="403">
        <f t="shared" si="194"/>
        <v>66</v>
      </c>
      <c r="AV192" s="403">
        <f t="shared" si="197"/>
        <v>1.0606060606060606</v>
      </c>
      <c r="AW192" s="403">
        <f t="shared" si="198"/>
        <v>4</v>
      </c>
      <c r="AX192" s="403">
        <f>_xlfn.RANK.EQ(AW192,AW192:AW200)</f>
        <v>2</v>
      </c>
    </row>
    <row r="193" spans="1:50" ht="28.5" customHeight="1">
      <c r="B193" s="492">
        <v>3</v>
      </c>
      <c r="C193" s="339">
        <v>4</v>
      </c>
      <c r="D193" s="340" t="str">
        <f t="shared" si="200"/>
        <v>駒ヶ根</v>
      </c>
      <c r="E193" s="451">
        <v>17</v>
      </c>
      <c r="F193" s="451" t="s">
        <v>6</v>
      </c>
      <c r="G193" s="451">
        <v>21</v>
      </c>
      <c r="H193" s="339">
        <v>5</v>
      </c>
      <c r="I193" s="340" t="str">
        <f t="shared" si="201"/>
        <v>高陵</v>
      </c>
      <c r="J193" s="339">
        <v>2</v>
      </c>
      <c r="K193" s="345" t="str">
        <f t="shared" si="202"/>
        <v>田尻</v>
      </c>
      <c r="L193" s="288"/>
      <c r="M193" s="483">
        <v>3</v>
      </c>
      <c r="N193" s="339">
        <v>6</v>
      </c>
      <c r="O193" s="340" t="str">
        <f t="shared" si="203"/>
        <v>松本ブルー</v>
      </c>
      <c r="P193" s="451">
        <v>15</v>
      </c>
      <c r="Q193" s="451" t="s">
        <v>6</v>
      </c>
      <c r="R193" s="451">
        <v>21</v>
      </c>
      <c r="S193" s="339">
        <v>1</v>
      </c>
      <c r="T193" s="340" t="str">
        <f t="shared" si="204"/>
        <v>みすず</v>
      </c>
      <c r="U193" s="339">
        <v>3</v>
      </c>
      <c r="V193" s="345" t="str">
        <f t="shared" si="205"/>
        <v>丸子塩川</v>
      </c>
      <c r="X193" s="616"/>
      <c r="Y193" s="313">
        <v>4</v>
      </c>
      <c r="Z193" s="314" t="str">
        <f>対戦チーム表!K50</f>
        <v>駒ヶ根</v>
      </c>
      <c r="AB193" s="393">
        <f t="shared" si="195"/>
        <v>4</v>
      </c>
      <c r="AC193" s="372" t="str">
        <f t="shared" si="196"/>
        <v>駒ヶ根</v>
      </c>
      <c r="AD193" s="413">
        <f>E197</f>
        <v>21</v>
      </c>
      <c r="AE193" s="414">
        <f>G197</f>
        <v>17</v>
      </c>
      <c r="AF193" s="413">
        <f>R194</f>
        <v>21</v>
      </c>
      <c r="AG193" s="414">
        <f>P194</f>
        <v>18</v>
      </c>
      <c r="AH193" s="411">
        <f>R191</f>
        <v>9</v>
      </c>
      <c r="AI193" s="412">
        <f>P191</f>
        <v>21</v>
      </c>
      <c r="AJ193" s="396"/>
      <c r="AK193" s="397"/>
      <c r="AL193" s="400">
        <f>AK194</f>
        <v>17</v>
      </c>
      <c r="AM193" s="401">
        <f>AJ194</f>
        <v>21</v>
      </c>
      <c r="AN193" s="398"/>
      <c r="AO193" s="399"/>
      <c r="AP193" s="400">
        <f>AJ196</f>
        <v>21</v>
      </c>
      <c r="AQ193" s="401">
        <f>AK196</f>
        <v>18</v>
      </c>
      <c r="AR193" s="402">
        <f t="shared" si="192"/>
        <v>2</v>
      </c>
      <c r="AS193" s="403">
        <f t="shared" si="193"/>
        <v>4</v>
      </c>
      <c r="AT193" s="403">
        <f t="shared" si="194"/>
        <v>89</v>
      </c>
      <c r="AU193" s="403">
        <f t="shared" si="194"/>
        <v>95</v>
      </c>
      <c r="AV193" s="403">
        <f t="shared" si="197"/>
        <v>0.93684210526315792</v>
      </c>
      <c r="AW193" s="403">
        <f t="shared" si="198"/>
        <v>-6</v>
      </c>
      <c r="AX193" s="403">
        <f>_xlfn.RANK.EQ(AW193,AW193:AW201)</f>
        <v>3</v>
      </c>
    </row>
    <row r="194" spans="1:50" ht="28.5" customHeight="1">
      <c r="B194" s="492">
        <v>4</v>
      </c>
      <c r="C194" s="339">
        <v>1</v>
      </c>
      <c r="D194" s="340" t="str">
        <f t="shared" si="200"/>
        <v>みすず</v>
      </c>
      <c r="E194" s="451">
        <v>21</v>
      </c>
      <c r="F194" s="451" t="s">
        <v>7</v>
      </c>
      <c r="G194" s="451">
        <v>9</v>
      </c>
      <c r="H194" s="339">
        <v>3</v>
      </c>
      <c r="I194" s="340" t="str">
        <f t="shared" si="201"/>
        <v>丸子塩川</v>
      </c>
      <c r="J194" s="339">
        <v>5</v>
      </c>
      <c r="K194" s="345" t="str">
        <f t="shared" si="202"/>
        <v>高陵</v>
      </c>
      <c r="L194" s="288"/>
      <c r="M194" s="483">
        <v>4</v>
      </c>
      <c r="N194" s="339">
        <v>2</v>
      </c>
      <c r="O194" s="340" t="str">
        <f t="shared" si="203"/>
        <v>田尻</v>
      </c>
      <c r="P194" s="451">
        <v>18</v>
      </c>
      <c r="Q194" s="451" t="s">
        <v>6</v>
      </c>
      <c r="R194" s="451">
        <v>21</v>
      </c>
      <c r="S194" s="339">
        <v>4</v>
      </c>
      <c r="T194" s="340" t="str">
        <f t="shared" si="204"/>
        <v>駒ヶ根</v>
      </c>
      <c r="U194" s="339">
        <v>6</v>
      </c>
      <c r="V194" s="345" t="str">
        <f t="shared" si="205"/>
        <v>松本ブルー</v>
      </c>
      <c r="X194" s="616"/>
      <c r="Y194" s="313">
        <v>5</v>
      </c>
      <c r="Z194" s="314" t="str">
        <f>対戦チーム表!K51</f>
        <v>高陵</v>
      </c>
      <c r="AB194" s="393">
        <f t="shared" si="195"/>
        <v>5</v>
      </c>
      <c r="AC194" s="372" t="str">
        <f t="shared" si="196"/>
        <v>高陵</v>
      </c>
      <c r="AD194" s="413">
        <f>E195</f>
        <v>19</v>
      </c>
      <c r="AE194" s="414">
        <f>G195</f>
        <v>21</v>
      </c>
      <c r="AF194" s="468">
        <f>P197</f>
        <v>21</v>
      </c>
      <c r="AG194" s="414">
        <f>R197</f>
        <v>14</v>
      </c>
      <c r="AH194" s="411">
        <f>G196</f>
        <v>21</v>
      </c>
      <c r="AI194" s="412">
        <f>E196</f>
        <v>19</v>
      </c>
      <c r="AJ194" s="413">
        <f>G193</f>
        <v>21</v>
      </c>
      <c r="AK194" s="414">
        <f>E193</f>
        <v>17</v>
      </c>
      <c r="AL194" s="409"/>
      <c r="AM194" s="410"/>
      <c r="AN194" s="398"/>
      <c r="AO194" s="399"/>
      <c r="AP194" s="400">
        <f>AM196</f>
        <v>21</v>
      </c>
      <c r="AQ194" s="401">
        <f>AL196</f>
        <v>17</v>
      </c>
      <c r="AR194" s="402">
        <f t="shared" si="192"/>
        <v>1</v>
      </c>
      <c r="AS194" s="403">
        <f t="shared" si="193"/>
        <v>2</v>
      </c>
      <c r="AT194" s="403">
        <f t="shared" si="194"/>
        <v>103</v>
      </c>
      <c r="AU194" s="403">
        <f t="shared" si="194"/>
        <v>88</v>
      </c>
      <c r="AV194" s="403">
        <f t="shared" si="197"/>
        <v>1.1704545454545454</v>
      </c>
      <c r="AW194" s="403">
        <f t="shared" si="198"/>
        <v>15</v>
      </c>
      <c r="AX194" s="403">
        <f>_xlfn.RANK.EQ(AW194,AW194:AW202)</f>
        <v>1</v>
      </c>
    </row>
    <row r="195" spans="1:50" ht="28.5" customHeight="1">
      <c r="B195" s="492">
        <v>5</v>
      </c>
      <c r="C195" s="339">
        <v>5</v>
      </c>
      <c r="D195" s="340" t="str">
        <f t="shared" si="200"/>
        <v>高陵</v>
      </c>
      <c r="E195" s="340">
        <v>19</v>
      </c>
      <c r="F195" s="451" t="s">
        <v>6</v>
      </c>
      <c r="G195" s="451">
        <v>21</v>
      </c>
      <c r="H195" s="339">
        <v>1</v>
      </c>
      <c r="I195" s="340" t="str">
        <f t="shared" si="201"/>
        <v>みすず</v>
      </c>
      <c r="J195" s="339">
        <v>3</v>
      </c>
      <c r="K195" s="345" t="str">
        <f t="shared" si="202"/>
        <v>丸子塩川</v>
      </c>
      <c r="L195" s="288"/>
      <c r="M195" s="483">
        <v>5</v>
      </c>
      <c r="N195" s="339">
        <v>6</v>
      </c>
      <c r="O195" s="340" t="str">
        <f t="shared" si="203"/>
        <v>松本ブルー</v>
      </c>
      <c r="P195" s="340">
        <v>21</v>
      </c>
      <c r="Q195" s="451" t="s">
        <v>6</v>
      </c>
      <c r="R195" s="451">
        <v>16</v>
      </c>
      <c r="S195" s="339">
        <v>2</v>
      </c>
      <c r="T195" s="340" t="str">
        <f t="shared" si="204"/>
        <v>田尻</v>
      </c>
      <c r="U195" s="339">
        <v>4</v>
      </c>
      <c r="V195" s="345" t="str">
        <f t="shared" si="205"/>
        <v>駒ヶ根</v>
      </c>
      <c r="X195" s="616"/>
      <c r="Y195" s="504">
        <v>6</v>
      </c>
      <c r="Z195" s="314" t="str">
        <f>対戦チーム表!K52</f>
        <v>松本ブルー</v>
      </c>
      <c r="AB195" s="393">
        <f t="shared" si="195"/>
        <v>6</v>
      </c>
      <c r="AC195" s="372" t="str">
        <f t="shared" si="196"/>
        <v>松本ブルー</v>
      </c>
      <c r="AD195" s="413"/>
      <c r="AE195" s="414"/>
      <c r="AF195" s="413"/>
      <c r="AG195" s="414"/>
      <c r="AH195" s="411"/>
      <c r="AI195" s="412"/>
      <c r="AJ195" s="413"/>
      <c r="AK195" s="414"/>
      <c r="AL195" s="516"/>
      <c r="AM195" s="401"/>
      <c r="AN195" s="396"/>
      <c r="AO195" s="397"/>
      <c r="AP195" s="400">
        <f>AO196</f>
        <v>0</v>
      </c>
      <c r="AQ195" s="401">
        <f>AN196</f>
        <v>0</v>
      </c>
      <c r="AR195" s="402">
        <f t="shared" si="192"/>
        <v>0</v>
      </c>
      <c r="AS195" s="403">
        <f t="shared" si="193"/>
        <v>0</v>
      </c>
      <c r="AT195" s="403">
        <f t="shared" si="194"/>
        <v>0</v>
      </c>
      <c r="AU195" s="403">
        <f t="shared" si="194"/>
        <v>0</v>
      </c>
      <c r="AV195" s="403" t="e">
        <f t="shared" si="197"/>
        <v>#DIV/0!</v>
      </c>
      <c r="AW195" s="403">
        <f t="shared" si="198"/>
        <v>0</v>
      </c>
      <c r="AX195" s="403">
        <f>_xlfn.RANK.EQ(AW195,AW195:AW203)</f>
        <v>1</v>
      </c>
    </row>
    <row r="196" spans="1:50" ht="28.5" customHeight="1" thickBot="1">
      <c r="B196" s="517">
        <v>6</v>
      </c>
      <c r="C196" s="486">
        <v>3</v>
      </c>
      <c r="D196" s="340" t="str">
        <f t="shared" si="200"/>
        <v>丸子塩川</v>
      </c>
      <c r="E196" s="488">
        <v>19</v>
      </c>
      <c r="F196" s="488" t="s">
        <v>6</v>
      </c>
      <c r="G196" s="488">
        <v>21</v>
      </c>
      <c r="H196" s="486">
        <v>5</v>
      </c>
      <c r="I196" s="340" t="str">
        <f t="shared" si="201"/>
        <v>高陵</v>
      </c>
      <c r="J196" s="486">
        <v>1</v>
      </c>
      <c r="K196" s="345" t="str">
        <f t="shared" si="202"/>
        <v>みすず</v>
      </c>
      <c r="L196" s="523"/>
      <c r="M196" s="485">
        <v>6</v>
      </c>
      <c r="N196" s="486">
        <v>4</v>
      </c>
      <c r="O196" s="518" t="str">
        <f t="shared" si="203"/>
        <v>駒ヶ根</v>
      </c>
      <c r="P196" s="488">
        <v>18</v>
      </c>
      <c r="Q196" s="488" t="s">
        <v>6</v>
      </c>
      <c r="R196" s="488">
        <v>21</v>
      </c>
      <c r="S196" s="486">
        <v>6</v>
      </c>
      <c r="T196" s="518" t="str">
        <f t="shared" si="204"/>
        <v>松本ブルー</v>
      </c>
      <c r="U196" s="486">
        <v>2</v>
      </c>
      <c r="V196" s="345" t="str">
        <f t="shared" si="205"/>
        <v>田尻</v>
      </c>
      <c r="X196" s="617"/>
      <c r="Y196" s="357">
        <v>7</v>
      </c>
      <c r="Z196" s="358" t="str">
        <f>対戦チーム表!K53</f>
        <v/>
      </c>
      <c r="AB196" s="393">
        <f t="shared" si="195"/>
        <v>7</v>
      </c>
      <c r="AC196" s="372" t="str">
        <f t="shared" si="196"/>
        <v/>
      </c>
      <c r="AD196" s="413">
        <f>P193</f>
        <v>15</v>
      </c>
      <c r="AE196" s="414">
        <f>R193</f>
        <v>21</v>
      </c>
      <c r="AF196" s="413">
        <f>E195</f>
        <v>19</v>
      </c>
      <c r="AG196" s="414">
        <f>G195</f>
        <v>21</v>
      </c>
      <c r="AH196" s="466"/>
      <c r="AI196" s="412"/>
      <c r="AJ196" s="413">
        <f>R196</f>
        <v>21</v>
      </c>
      <c r="AK196" s="414">
        <f>P196</f>
        <v>18</v>
      </c>
      <c r="AL196" s="411">
        <f>G192</f>
        <v>17</v>
      </c>
      <c r="AM196" s="412">
        <f>E192</f>
        <v>21</v>
      </c>
      <c r="AN196" s="402"/>
      <c r="AO196" s="399"/>
      <c r="AP196" s="409"/>
      <c r="AQ196" s="410"/>
      <c r="AR196" s="402">
        <f t="shared" si="192"/>
        <v>3</v>
      </c>
      <c r="AS196" s="403">
        <f t="shared" si="193"/>
        <v>4</v>
      </c>
      <c r="AT196" s="403">
        <f t="shared" si="194"/>
        <v>72</v>
      </c>
      <c r="AU196" s="403">
        <f t="shared" si="194"/>
        <v>81</v>
      </c>
      <c r="AV196" s="403">
        <f t="shared" si="197"/>
        <v>0.88888888888888884</v>
      </c>
      <c r="AW196" s="403">
        <f t="shared" si="198"/>
        <v>-9</v>
      </c>
      <c r="AX196" s="403">
        <f>_xlfn.RANK.EQ(AW196,AW196:AW204)</f>
        <v>1</v>
      </c>
    </row>
    <row r="197" spans="1:50" ht="28.5" customHeight="1" thickBot="1">
      <c r="B197" s="507">
        <v>7</v>
      </c>
      <c r="C197" s="364">
        <v>4</v>
      </c>
      <c r="D197" s="361" t="str">
        <f t="shared" si="200"/>
        <v>駒ヶ根</v>
      </c>
      <c r="E197" s="455">
        <v>21</v>
      </c>
      <c r="F197" s="455" t="s">
        <v>6</v>
      </c>
      <c r="G197" s="455">
        <v>17</v>
      </c>
      <c r="H197" s="364">
        <v>1</v>
      </c>
      <c r="I197" s="361" t="str">
        <f t="shared" si="201"/>
        <v>みすず</v>
      </c>
      <c r="J197" s="364">
        <v>3</v>
      </c>
      <c r="K197" s="367" t="str">
        <f t="shared" si="202"/>
        <v>丸子塩川</v>
      </c>
      <c r="L197" s="525"/>
      <c r="M197" s="489">
        <v>7</v>
      </c>
      <c r="N197" s="364">
        <v>5</v>
      </c>
      <c r="O197" s="361" t="str">
        <f t="shared" si="203"/>
        <v>高陵</v>
      </c>
      <c r="P197" s="455">
        <v>21</v>
      </c>
      <c r="Q197" s="455" t="s">
        <v>6</v>
      </c>
      <c r="R197" s="455">
        <v>14</v>
      </c>
      <c r="S197" s="364">
        <v>2</v>
      </c>
      <c r="T197" s="361" t="str">
        <f t="shared" si="204"/>
        <v>田尻</v>
      </c>
      <c r="U197" s="364">
        <v>6</v>
      </c>
      <c r="V197" s="367" t="str">
        <f t="shared" si="205"/>
        <v>松本ブルー</v>
      </c>
      <c r="X197" s="490"/>
      <c r="Y197" s="292"/>
      <c r="Z197" s="521"/>
    </row>
    <row r="201" spans="1:50">
      <c r="B201" s="288"/>
      <c r="C201" s="288"/>
      <c r="E201" s="613" t="str">
        <f>$E$1</f>
        <v>第１5回　松本錬成会</v>
      </c>
      <c r="F201" s="613"/>
      <c r="G201" s="613"/>
      <c r="H201" s="613"/>
      <c r="I201" s="613"/>
      <c r="J201" s="613"/>
      <c r="K201" s="613"/>
      <c r="M201" s="618" t="str">
        <f>対戦チーム表!B54</f>
        <v>内田体育館</v>
      </c>
      <c r="N201" s="618"/>
      <c r="O201" s="618"/>
      <c r="P201" s="618"/>
      <c r="Q201" s="618"/>
      <c r="R201" s="614" t="str">
        <f>$R$1</f>
        <v>９月４日　対戦表</v>
      </c>
      <c r="S201" s="614"/>
      <c r="T201" s="614"/>
      <c r="U201" s="614"/>
      <c r="V201" s="614"/>
      <c r="X201" s="392"/>
      <c r="Y201" s="392"/>
      <c r="Z201" s="392"/>
    </row>
    <row r="203" spans="1:50" ht="26.25" customHeight="1">
      <c r="A203" s="479"/>
      <c r="B203" s="582" t="s">
        <v>17</v>
      </c>
      <c r="C203" s="582"/>
      <c r="D203" s="583"/>
      <c r="E203" s="587"/>
      <c r="F203" s="290"/>
      <c r="G203" s="290"/>
      <c r="H203" s="290"/>
      <c r="I203" s="291"/>
      <c r="J203" s="290"/>
      <c r="K203" s="291"/>
      <c r="M203" s="290"/>
      <c r="N203" s="290"/>
      <c r="O203" s="291"/>
      <c r="P203" s="290"/>
      <c r="Q203" s="290"/>
      <c r="R203" s="290"/>
      <c r="S203" s="290"/>
      <c r="T203" s="291"/>
      <c r="U203" s="290"/>
      <c r="V203" s="291"/>
      <c r="X203" s="293" t="s">
        <v>11</v>
      </c>
      <c r="Y203" s="292"/>
      <c r="Z203" s="292"/>
    </row>
    <row r="204" spans="1:50" ht="23.25" thickBot="1"/>
    <row r="205" spans="1:50" ht="24.75" customHeight="1" thickBot="1">
      <c r="B205" s="588" t="s">
        <v>12</v>
      </c>
      <c r="C205" s="589"/>
      <c r="D205" s="589"/>
      <c r="E205" s="589"/>
      <c r="F205" s="589"/>
      <c r="G205" s="589"/>
      <c r="H205" s="589"/>
      <c r="I205" s="589"/>
      <c r="J205" s="589"/>
      <c r="K205" s="590"/>
      <c r="L205" s="288"/>
      <c r="M205" s="588" t="s">
        <v>13</v>
      </c>
      <c r="N205" s="589"/>
      <c r="O205" s="589"/>
      <c r="P205" s="589"/>
      <c r="Q205" s="589"/>
      <c r="R205" s="589"/>
      <c r="S205" s="589"/>
      <c r="T205" s="589"/>
      <c r="U205" s="589"/>
      <c r="V205" s="590"/>
      <c r="X205" s="509" t="s">
        <v>0</v>
      </c>
      <c r="Y205" s="510" t="s">
        <v>123</v>
      </c>
      <c r="Z205" s="511" t="s">
        <v>8</v>
      </c>
      <c r="AB205" s="393" t="s">
        <v>29</v>
      </c>
      <c r="AC205" s="372"/>
      <c r="AD205" s="578" t="str">
        <f>AC206</f>
        <v>丸子塩川</v>
      </c>
      <c r="AE205" s="579"/>
      <c r="AF205" s="578" t="str">
        <f>AC207</f>
        <v>高陵</v>
      </c>
      <c r="AG205" s="579"/>
      <c r="AH205" s="578" t="str">
        <f>AC208</f>
        <v>駒ヶ根</v>
      </c>
      <c r="AI205" s="579"/>
      <c r="AJ205" s="597" t="str">
        <f>AC209</f>
        <v>岡谷</v>
      </c>
      <c r="AK205" s="598"/>
      <c r="AL205" s="574" t="str">
        <f>AC210</f>
        <v>松尾</v>
      </c>
      <c r="AM205" s="575"/>
      <c r="AN205" s="578" t="str">
        <f>AC211</f>
        <v>塩尻パ</v>
      </c>
      <c r="AO205" s="579"/>
      <c r="AP205" s="576" t="str">
        <f>AC212</f>
        <v>　</v>
      </c>
      <c r="AQ205" s="577"/>
      <c r="AR205" s="394" t="s">
        <v>20</v>
      </c>
      <c r="AS205" s="340" t="s">
        <v>21</v>
      </c>
      <c r="AT205" s="340" t="s">
        <v>22</v>
      </c>
      <c r="AU205" s="340" t="s">
        <v>23</v>
      </c>
      <c r="AV205" s="340" t="s">
        <v>24</v>
      </c>
      <c r="AW205" s="346" t="s">
        <v>25</v>
      </c>
      <c r="AX205" s="346" t="s">
        <v>26</v>
      </c>
    </row>
    <row r="206" spans="1:50" ht="24.75" customHeight="1" thickTop="1" thickBot="1">
      <c r="B206" s="480" t="s">
        <v>2</v>
      </c>
      <c r="C206" s="306" t="s">
        <v>27</v>
      </c>
      <c r="D206" s="375" t="s">
        <v>3</v>
      </c>
      <c r="E206" s="375" t="s">
        <v>4</v>
      </c>
      <c r="F206" s="375"/>
      <c r="G206" s="375" t="s">
        <v>4</v>
      </c>
      <c r="H206" s="306" t="s">
        <v>27</v>
      </c>
      <c r="I206" s="375" t="s">
        <v>3</v>
      </c>
      <c r="J206" s="306" t="s">
        <v>27</v>
      </c>
      <c r="K206" s="395" t="s">
        <v>5</v>
      </c>
      <c r="L206" s="288"/>
      <c r="M206" s="480" t="s">
        <v>2</v>
      </c>
      <c r="N206" s="306" t="s">
        <v>27</v>
      </c>
      <c r="O206" s="375" t="s">
        <v>3</v>
      </c>
      <c r="P206" s="375" t="s">
        <v>4</v>
      </c>
      <c r="Q206" s="375"/>
      <c r="R206" s="375" t="s">
        <v>4</v>
      </c>
      <c r="S206" s="306" t="s">
        <v>27</v>
      </c>
      <c r="T206" s="375" t="s">
        <v>3</v>
      </c>
      <c r="U206" s="306" t="s">
        <v>27</v>
      </c>
      <c r="V206" s="395" t="s">
        <v>5</v>
      </c>
      <c r="X206" s="615" t="str">
        <f>M201</f>
        <v>内田体育館</v>
      </c>
      <c r="Y206" s="498">
        <v>1</v>
      </c>
      <c r="Z206" s="513" t="str">
        <f>対戦チーム表!E54</f>
        <v>丸子塩川</v>
      </c>
      <c r="AB206" s="393">
        <f>Y206</f>
        <v>1</v>
      </c>
      <c r="AC206" s="372" t="str">
        <f>Z206</f>
        <v>丸子塩川</v>
      </c>
      <c r="AD206" s="396"/>
      <c r="AE206" s="397"/>
      <c r="AF206" s="398">
        <f>AE207</f>
        <v>21</v>
      </c>
      <c r="AG206" s="399">
        <f>AD207</f>
        <v>17</v>
      </c>
      <c r="AH206" s="400">
        <f>AE208</f>
        <v>21</v>
      </c>
      <c r="AI206" s="401">
        <f>AD208</f>
        <v>7</v>
      </c>
      <c r="AJ206" s="398">
        <f>AE209</f>
        <v>21</v>
      </c>
      <c r="AK206" s="399">
        <f>AD209</f>
        <v>10</v>
      </c>
      <c r="AL206" s="400">
        <f>AE210</f>
        <v>21</v>
      </c>
      <c r="AM206" s="401">
        <f>AD210</f>
        <v>13</v>
      </c>
      <c r="AN206" s="398">
        <f>AE211</f>
        <v>14</v>
      </c>
      <c r="AO206" s="399">
        <f>AD211</f>
        <v>21</v>
      </c>
      <c r="AP206" s="400"/>
      <c r="AQ206" s="401"/>
      <c r="AR206" s="402">
        <f t="shared" ref="AR206:AR212" si="206">IF((AD206&lt;AE206),1,0)+IF((AF206&lt;AG206),1,0)+IF((AH206&lt;AI206),1,0)+IF((AJ206&lt;AK206),1,0)+IF((AL206&lt;AM206),1,0)+IF((AN206&lt;AO206),1,0)+IF((AP206&lt;AQ206),1,0)</f>
        <v>1</v>
      </c>
      <c r="AS206" s="403">
        <f t="shared" ref="AS206:AS212" si="207">IF((AE206&gt;AF206),1,0)+IF((AG206&gt;AH206),1,0)+IF((AI206&gt;AJ206),1,0)+IF((AK206&gt;AL206),1,0)+IF((AM206&gt;AN206),1,0)+IF((AO206&gt;AP206),1,0)+IF((AQ206&gt;AR206),1,0)</f>
        <v>1</v>
      </c>
      <c r="AT206" s="403">
        <f t="shared" ref="AT206:AU212" si="208">AD206+AF206+AH206+AJ206+AL206+AN206+AP206</f>
        <v>98</v>
      </c>
      <c r="AU206" s="403">
        <f t="shared" si="208"/>
        <v>68</v>
      </c>
      <c r="AV206" s="403">
        <f>AT206/AU206</f>
        <v>1.4411764705882353</v>
      </c>
      <c r="AW206" s="403">
        <f>AT206-AU206</f>
        <v>30</v>
      </c>
      <c r="AX206" s="403">
        <f>_xlfn.RANK.EQ(AW206,AW206:AW212)</f>
        <v>1</v>
      </c>
    </row>
    <row r="207" spans="1:50" ht="28.5" customHeight="1" thickTop="1">
      <c r="B207" s="481">
        <v>1</v>
      </c>
      <c r="C207" s="408">
        <v>1</v>
      </c>
      <c r="D207" s="406" t="str">
        <f>VLOOKUP(C207,$Y$206:$Z$213,2)</f>
        <v>丸子塩川</v>
      </c>
      <c r="E207" s="482">
        <v>21</v>
      </c>
      <c r="F207" s="482" t="s">
        <v>6</v>
      </c>
      <c r="G207" s="482">
        <v>17</v>
      </c>
      <c r="H207" s="408">
        <v>2</v>
      </c>
      <c r="I207" s="406" t="str">
        <f>VLOOKUP(H207,$Y$206:$Z$213,2)</f>
        <v>高陵</v>
      </c>
      <c r="J207" s="408">
        <v>5</v>
      </c>
      <c r="K207" s="404" t="str">
        <f>VLOOKUP(J207,$Y$206:$Z$213,2)</f>
        <v>松尾</v>
      </c>
      <c r="L207" s="288"/>
      <c r="M207" s="481">
        <v>1</v>
      </c>
      <c r="N207" s="408">
        <v>3</v>
      </c>
      <c r="O207" s="406" t="str">
        <f>VLOOKUP(N207,$Y$206:$Z$213,2)</f>
        <v>駒ヶ根</v>
      </c>
      <c r="P207" s="482">
        <v>21</v>
      </c>
      <c r="Q207" s="482" t="s">
        <v>7</v>
      </c>
      <c r="R207" s="482">
        <v>9</v>
      </c>
      <c r="S207" s="408">
        <v>4</v>
      </c>
      <c r="T207" s="406" t="str">
        <f>VLOOKUP(S207,$Y$206:$Z$213,2)</f>
        <v>岡谷</v>
      </c>
      <c r="U207" s="408">
        <v>6</v>
      </c>
      <c r="V207" s="404" t="str">
        <f>VLOOKUP(U207,$Y$206:$Z$213,2)</f>
        <v>塩尻パ</v>
      </c>
      <c r="X207" s="616"/>
      <c r="Y207" s="313">
        <v>2</v>
      </c>
      <c r="Z207" s="314" t="str">
        <f>対戦チーム表!E55</f>
        <v>高陵</v>
      </c>
      <c r="AB207" s="393">
        <f t="shared" ref="AB207:AB212" si="209">Y207</f>
        <v>2</v>
      </c>
      <c r="AC207" s="372" t="str">
        <f t="shared" ref="AC207:AC212" si="210">Z207</f>
        <v>高陵</v>
      </c>
      <c r="AD207" s="336">
        <f>G207</f>
        <v>17</v>
      </c>
      <c r="AE207" s="337">
        <f>E207</f>
        <v>21</v>
      </c>
      <c r="AF207" s="396"/>
      <c r="AG207" s="397"/>
      <c r="AH207" s="400">
        <f>AG208</f>
        <v>14</v>
      </c>
      <c r="AI207" s="401">
        <f>AF208</f>
        <v>21</v>
      </c>
      <c r="AJ207" s="398">
        <f>AG209</f>
        <v>20</v>
      </c>
      <c r="AK207" s="399">
        <f>AF209</f>
        <v>21</v>
      </c>
      <c r="AL207" s="400">
        <f>AG210</f>
        <v>21</v>
      </c>
      <c r="AM207" s="401">
        <f>AF210</f>
        <v>10</v>
      </c>
      <c r="AN207" s="398">
        <f>AG211</f>
        <v>21</v>
      </c>
      <c r="AO207" s="399">
        <f>AF211</f>
        <v>10</v>
      </c>
      <c r="AP207" s="400"/>
      <c r="AQ207" s="401"/>
      <c r="AR207" s="402">
        <f t="shared" si="206"/>
        <v>3</v>
      </c>
      <c r="AS207" s="403">
        <f t="shared" si="207"/>
        <v>3</v>
      </c>
      <c r="AT207" s="403">
        <f t="shared" si="208"/>
        <v>93</v>
      </c>
      <c r="AU207" s="403">
        <f t="shared" si="208"/>
        <v>83</v>
      </c>
      <c r="AV207" s="403">
        <f t="shared" ref="AV207:AV212" si="211">AT207/AU207</f>
        <v>1.1204819277108433</v>
      </c>
      <c r="AW207" s="403">
        <f t="shared" ref="AW207:AW212" si="212">AT207-AU207</f>
        <v>10</v>
      </c>
      <c r="AX207" s="403">
        <f t="shared" ref="AX207" si="213">_xlfn.RANK.EQ(AW207,AW207:AW213)</f>
        <v>2</v>
      </c>
    </row>
    <row r="208" spans="1:50" ht="28.5" customHeight="1">
      <c r="B208" s="492">
        <v>2</v>
      </c>
      <c r="C208" s="339">
        <v>5</v>
      </c>
      <c r="D208" s="340" t="str">
        <f t="shared" ref="D208:D213" si="214">VLOOKUP(C208,$Y$206:$Z$213,2)</f>
        <v>松尾</v>
      </c>
      <c r="E208" s="451">
        <v>21</v>
      </c>
      <c r="F208" s="451" t="s">
        <v>6</v>
      </c>
      <c r="G208" s="451">
        <v>15</v>
      </c>
      <c r="H208" s="339">
        <v>6</v>
      </c>
      <c r="I208" s="340" t="str">
        <f t="shared" ref="I208:I213" si="215">VLOOKUP(H208,$Y$206:$Z$213,2)</f>
        <v>塩尻パ</v>
      </c>
      <c r="J208" s="339">
        <v>1</v>
      </c>
      <c r="K208" s="345" t="str">
        <f t="shared" ref="K208:K213" si="216">VLOOKUP(J208,$Y$206:$Z$213,2)</f>
        <v>丸子塩川</v>
      </c>
      <c r="L208" s="288"/>
      <c r="M208" s="483">
        <v>2</v>
      </c>
      <c r="N208" s="339">
        <v>2</v>
      </c>
      <c r="O208" s="340" t="str">
        <f t="shared" ref="O208:O213" si="217">VLOOKUP(N208,$Y$206:$Z$213,2)</f>
        <v>高陵</v>
      </c>
      <c r="P208" s="451">
        <v>14</v>
      </c>
      <c r="Q208" s="451" t="s">
        <v>6</v>
      </c>
      <c r="R208" s="451">
        <v>21</v>
      </c>
      <c r="S208" s="339">
        <v>3</v>
      </c>
      <c r="T208" s="340" t="str">
        <f t="shared" ref="T208:T213" si="218">VLOOKUP(S208,$Y$206:$Z$213,2)</f>
        <v>駒ヶ根</v>
      </c>
      <c r="U208" s="339">
        <v>4</v>
      </c>
      <c r="V208" s="345" t="str">
        <f t="shared" ref="V208:V213" si="219">VLOOKUP(U208,$Y$206:$Z$213,2)</f>
        <v>岡谷</v>
      </c>
      <c r="X208" s="616"/>
      <c r="Y208" s="313">
        <v>3</v>
      </c>
      <c r="Z208" s="314" t="str">
        <f>対戦チーム表!E56</f>
        <v>駒ヶ根</v>
      </c>
      <c r="AB208" s="393">
        <f t="shared" si="209"/>
        <v>3</v>
      </c>
      <c r="AC208" s="372" t="str">
        <f t="shared" si="210"/>
        <v>駒ヶ根</v>
      </c>
      <c r="AD208" s="336">
        <f>G210</f>
        <v>7</v>
      </c>
      <c r="AE208" s="337">
        <f>E210</f>
        <v>21</v>
      </c>
      <c r="AF208" s="336">
        <f>R208</f>
        <v>21</v>
      </c>
      <c r="AG208" s="337">
        <f>P208</f>
        <v>14</v>
      </c>
      <c r="AH208" s="409"/>
      <c r="AI208" s="410"/>
      <c r="AJ208" s="398">
        <f>AI209</f>
        <v>21</v>
      </c>
      <c r="AK208" s="399">
        <f>AH209</f>
        <v>9</v>
      </c>
      <c r="AL208" s="400">
        <f>AI210</f>
        <v>21</v>
      </c>
      <c r="AM208" s="401">
        <f>AH210</f>
        <v>14</v>
      </c>
      <c r="AN208" s="398">
        <f>AI211</f>
        <v>0</v>
      </c>
      <c r="AO208" s="399">
        <f>AH211</f>
        <v>0</v>
      </c>
      <c r="AP208" s="400"/>
      <c r="AQ208" s="401"/>
      <c r="AR208" s="402">
        <f t="shared" si="206"/>
        <v>1</v>
      </c>
      <c r="AS208" s="403">
        <f t="shared" si="207"/>
        <v>2</v>
      </c>
      <c r="AT208" s="403">
        <f t="shared" si="208"/>
        <v>70</v>
      </c>
      <c r="AU208" s="403">
        <f t="shared" si="208"/>
        <v>58</v>
      </c>
      <c r="AV208" s="403">
        <f t="shared" si="211"/>
        <v>1.2068965517241379</v>
      </c>
      <c r="AW208" s="403">
        <f t="shared" si="212"/>
        <v>12</v>
      </c>
      <c r="AX208" s="403">
        <f>_xlfn.RANK.EQ(AW208,AW208:AW216)</f>
        <v>1</v>
      </c>
    </row>
    <row r="209" spans="2:50" ht="28.5" customHeight="1">
      <c r="B209" s="492">
        <v>3</v>
      </c>
      <c r="C209" s="339">
        <v>4</v>
      </c>
      <c r="D209" s="340" t="str">
        <f t="shared" si="214"/>
        <v>岡谷</v>
      </c>
      <c r="E209" s="451">
        <v>10</v>
      </c>
      <c r="F209" s="451" t="s">
        <v>6</v>
      </c>
      <c r="G209" s="451">
        <v>21</v>
      </c>
      <c r="H209" s="339">
        <v>5</v>
      </c>
      <c r="I209" s="340" t="str">
        <f t="shared" si="215"/>
        <v>松尾</v>
      </c>
      <c r="J209" s="339">
        <v>2</v>
      </c>
      <c r="K209" s="345" t="str">
        <f t="shared" si="216"/>
        <v>高陵</v>
      </c>
      <c r="L209" s="288"/>
      <c r="M209" s="492">
        <v>3</v>
      </c>
      <c r="N209" s="339">
        <v>6</v>
      </c>
      <c r="O209" s="340" t="str">
        <f t="shared" si="217"/>
        <v>塩尻パ</v>
      </c>
      <c r="P209" s="451">
        <v>21</v>
      </c>
      <c r="Q209" s="451" t="s">
        <v>6</v>
      </c>
      <c r="R209" s="451">
        <v>14</v>
      </c>
      <c r="S209" s="339">
        <v>1</v>
      </c>
      <c r="T209" s="340" t="str">
        <f t="shared" si="218"/>
        <v>丸子塩川</v>
      </c>
      <c r="U209" s="339">
        <v>3</v>
      </c>
      <c r="V209" s="345" t="str">
        <f t="shared" si="219"/>
        <v>駒ヶ根</v>
      </c>
      <c r="X209" s="616"/>
      <c r="Y209" s="313">
        <v>4</v>
      </c>
      <c r="Z209" s="314" t="str">
        <f>対戦チーム表!E57</f>
        <v>岡谷</v>
      </c>
      <c r="AB209" s="393">
        <f t="shared" si="209"/>
        <v>4</v>
      </c>
      <c r="AC209" s="372" t="str">
        <f t="shared" si="210"/>
        <v>岡谷</v>
      </c>
      <c r="AD209" s="336">
        <f>E213</f>
        <v>10</v>
      </c>
      <c r="AE209" s="337">
        <f>G213</f>
        <v>21</v>
      </c>
      <c r="AF209" s="336">
        <f>R210</f>
        <v>21</v>
      </c>
      <c r="AG209" s="337">
        <f>P210</f>
        <v>20</v>
      </c>
      <c r="AH209" s="355">
        <f>R207</f>
        <v>9</v>
      </c>
      <c r="AI209" s="356">
        <f>P207</f>
        <v>21</v>
      </c>
      <c r="AJ209" s="396"/>
      <c r="AK209" s="397"/>
      <c r="AL209" s="400">
        <f>AK210</f>
        <v>10</v>
      </c>
      <c r="AM209" s="401">
        <f>AJ210</f>
        <v>21</v>
      </c>
      <c r="AN209" s="398">
        <f>AK211</f>
        <v>21</v>
      </c>
      <c r="AO209" s="399">
        <f>AJ211</f>
        <v>14</v>
      </c>
      <c r="AP209" s="400"/>
      <c r="AQ209" s="401"/>
      <c r="AR209" s="402">
        <f t="shared" si="206"/>
        <v>3</v>
      </c>
      <c r="AS209" s="403">
        <f t="shared" si="207"/>
        <v>3</v>
      </c>
      <c r="AT209" s="403">
        <f t="shared" si="208"/>
        <v>71</v>
      </c>
      <c r="AU209" s="403">
        <f t="shared" si="208"/>
        <v>97</v>
      </c>
      <c r="AV209" s="403">
        <f t="shared" si="211"/>
        <v>0.73195876288659789</v>
      </c>
      <c r="AW209" s="403">
        <f t="shared" si="212"/>
        <v>-26</v>
      </c>
      <c r="AX209" s="403">
        <f>_xlfn.RANK.EQ(AW209,AW209:AW217)</f>
        <v>4</v>
      </c>
    </row>
    <row r="210" spans="2:50" ht="28.5" customHeight="1">
      <c r="B210" s="492">
        <v>4</v>
      </c>
      <c r="C210" s="339">
        <v>1</v>
      </c>
      <c r="D210" s="340" t="str">
        <f t="shared" si="214"/>
        <v>丸子塩川</v>
      </c>
      <c r="E210" s="451">
        <v>21</v>
      </c>
      <c r="F210" s="451" t="s">
        <v>7</v>
      </c>
      <c r="G210" s="451">
        <v>7</v>
      </c>
      <c r="H210" s="339">
        <v>3</v>
      </c>
      <c r="I210" s="340" t="str">
        <f t="shared" si="215"/>
        <v>駒ヶ根</v>
      </c>
      <c r="J210" s="339">
        <v>5</v>
      </c>
      <c r="K210" s="345" t="str">
        <f t="shared" si="216"/>
        <v>松尾</v>
      </c>
      <c r="L210" s="288"/>
      <c r="M210" s="492">
        <v>4</v>
      </c>
      <c r="N210" s="339">
        <v>2</v>
      </c>
      <c r="O210" s="340" t="str">
        <f t="shared" si="217"/>
        <v>高陵</v>
      </c>
      <c r="P210" s="451">
        <v>20</v>
      </c>
      <c r="Q210" s="451" t="s">
        <v>6</v>
      </c>
      <c r="R210" s="451">
        <v>21</v>
      </c>
      <c r="S210" s="339">
        <v>4</v>
      </c>
      <c r="T210" s="340" t="str">
        <f t="shared" si="218"/>
        <v>岡谷</v>
      </c>
      <c r="U210" s="339">
        <v>6</v>
      </c>
      <c r="V210" s="345" t="str">
        <f t="shared" si="219"/>
        <v>塩尻パ</v>
      </c>
      <c r="X210" s="616"/>
      <c r="Y210" s="313">
        <v>5</v>
      </c>
      <c r="Z210" s="314" t="str">
        <f>対戦チーム表!E58</f>
        <v>松尾</v>
      </c>
      <c r="AB210" s="393">
        <f t="shared" si="209"/>
        <v>5</v>
      </c>
      <c r="AC210" s="372" t="str">
        <f t="shared" si="210"/>
        <v>松尾</v>
      </c>
      <c r="AD210" s="336">
        <f>E211</f>
        <v>13</v>
      </c>
      <c r="AE210" s="337">
        <f>G211</f>
        <v>21</v>
      </c>
      <c r="AF210" s="348">
        <f>P213</f>
        <v>10</v>
      </c>
      <c r="AG210" s="337">
        <f>R213</f>
        <v>21</v>
      </c>
      <c r="AH210" s="355">
        <f>G212</f>
        <v>14</v>
      </c>
      <c r="AI210" s="356">
        <f>E212</f>
        <v>21</v>
      </c>
      <c r="AJ210" s="336">
        <f>G209</f>
        <v>21</v>
      </c>
      <c r="AK210" s="337">
        <f>E209</f>
        <v>10</v>
      </c>
      <c r="AL210" s="409"/>
      <c r="AM210" s="410"/>
      <c r="AN210" s="398">
        <f>AM211</f>
        <v>21</v>
      </c>
      <c r="AO210" s="399">
        <f>AL211</f>
        <v>15</v>
      </c>
      <c r="AP210" s="400"/>
      <c r="AQ210" s="401"/>
      <c r="AR210" s="402">
        <f t="shared" si="206"/>
        <v>3</v>
      </c>
      <c r="AS210" s="403">
        <f t="shared" si="207"/>
        <v>4</v>
      </c>
      <c r="AT210" s="403">
        <f t="shared" si="208"/>
        <v>79</v>
      </c>
      <c r="AU210" s="403">
        <f t="shared" si="208"/>
        <v>88</v>
      </c>
      <c r="AV210" s="403">
        <f t="shared" si="211"/>
        <v>0.89772727272727271</v>
      </c>
      <c r="AW210" s="403">
        <f t="shared" si="212"/>
        <v>-9</v>
      </c>
      <c r="AX210" s="403">
        <f>_xlfn.RANK.EQ(AW210,AW210:AW218)</f>
        <v>3</v>
      </c>
    </row>
    <row r="211" spans="2:50" ht="28.5" customHeight="1">
      <c r="B211" s="492">
        <v>5</v>
      </c>
      <c r="C211" s="339">
        <v>5</v>
      </c>
      <c r="D211" s="340" t="str">
        <f t="shared" si="214"/>
        <v>松尾</v>
      </c>
      <c r="E211" s="340">
        <v>13</v>
      </c>
      <c r="F211" s="451" t="s">
        <v>6</v>
      </c>
      <c r="G211" s="451">
        <v>21</v>
      </c>
      <c r="H211" s="339">
        <v>1</v>
      </c>
      <c r="I211" s="340" t="str">
        <f t="shared" si="215"/>
        <v>丸子塩川</v>
      </c>
      <c r="J211" s="339">
        <v>3</v>
      </c>
      <c r="K211" s="345" t="str">
        <f t="shared" si="216"/>
        <v>駒ヶ根</v>
      </c>
      <c r="L211" s="288"/>
      <c r="M211" s="492">
        <v>5</v>
      </c>
      <c r="N211" s="339">
        <v>6</v>
      </c>
      <c r="O211" s="340" t="str">
        <f t="shared" si="217"/>
        <v>塩尻パ</v>
      </c>
      <c r="P211" s="340">
        <v>10</v>
      </c>
      <c r="Q211" s="451" t="s">
        <v>6</v>
      </c>
      <c r="R211" s="451">
        <v>21</v>
      </c>
      <c r="S211" s="339">
        <v>2</v>
      </c>
      <c r="T211" s="340" t="str">
        <f t="shared" si="218"/>
        <v>高陵</v>
      </c>
      <c r="U211" s="339">
        <v>4</v>
      </c>
      <c r="V211" s="345" t="str">
        <f t="shared" si="219"/>
        <v>岡谷</v>
      </c>
      <c r="X211" s="616"/>
      <c r="Y211" s="504">
        <v>6</v>
      </c>
      <c r="Z211" s="314" t="str">
        <f>対戦チーム表!E59</f>
        <v>塩尻パ</v>
      </c>
      <c r="AB211" s="393">
        <f t="shared" si="209"/>
        <v>6</v>
      </c>
      <c r="AC211" s="372" t="str">
        <f t="shared" si="210"/>
        <v>塩尻パ</v>
      </c>
      <c r="AD211" s="336">
        <v>21</v>
      </c>
      <c r="AE211" s="337">
        <v>14</v>
      </c>
      <c r="AF211" s="336">
        <v>10</v>
      </c>
      <c r="AG211" s="337">
        <v>21</v>
      </c>
      <c r="AH211" s="411"/>
      <c r="AI211" s="412"/>
      <c r="AJ211" s="336">
        <v>14</v>
      </c>
      <c r="AK211" s="337">
        <v>21</v>
      </c>
      <c r="AL211" s="355">
        <v>15</v>
      </c>
      <c r="AM211" s="356">
        <v>21</v>
      </c>
      <c r="AN211" s="396"/>
      <c r="AO211" s="397"/>
      <c r="AP211" s="400"/>
      <c r="AQ211" s="401"/>
      <c r="AR211" s="402">
        <f t="shared" si="206"/>
        <v>3</v>
      </c>
      <c r="AS211" s="403">
        <f t="shared" si="207"/>
        <v>4</v>
      </c>
      <c r="AT211" s="403">
        <f t="shared" si="208"/>
        <v>60</v>
      </c>
      <c r="AU211" s="403">
        <f t="shared" si="208"/>
        <v>77</v>
      </c>
      <c r="AV211" s="403">
        <f t="shared" si="211"/>
        <v>0.77922077922077926</v>
      </c>
      <c r="AW211" s="403">
        <f t="shared" si="212"/>
        <v>-17</v>
      </c>
      <c r="AX211" s="403">
        <f>_xlfn.RANK.EQ(AW211,AW211:AW219)</f>
        <v>3</v>
      </c>
    </row>
    <row r="212" spans="2:50" ht="28.5" customHeight="1" thickBot="1">
      <c r="B212" s="517">
        <v>6</v>
      </c>
      <c r="C212" s="486">
        <v>3</v>
      </c>
      <c r="D212" s="340" t="str">
        <f t="shared" si="214"/>
        <v>駒ヶ根</v>
      </c>
      <c r="E212" s="488">
        <v>21</v>
      </c>
      <c r="F212" s="488" t="s">
        <v>6</v>
      </c>
      <c r="G212" s="488">
        <v>14</v>
      </c>
      <c r="H212" s="486">
        <v>5</v>
      </c>
      <c r="I212" s="340" t="str">
        <f t="shared" si="215"/>
        <v>松尾</v>
      </c>
      <c r="J212" s="486">
        <v>1</v>
      </c>
      <c r="K212" s="494" t="str">
        <f t="shared" si="216"/>
        <v>丸子塩川</v>
      </c>
      <c r="L212" s="288"/>
      <c r="M212" s="517">
        <v>6</v>
      </c>
      <c r="N212" s="486">
        <v>4</v>
      </c>
      <c r="O212" s="518" t="str">
        <f t="shared" si="217"/>
        <v>岡谷</v>
      </c>
      <c r="P212" s="488">
        <v>21</v>
      </c>
      <c r="Q212" s="488" t="s">
        <v>6</v>
      </c>
      <c r="R212" s="488">
        <v>14</v>
      </c>
      <c r="S212" s="486">
        <v>6</v>
      </c>
      <c r="T212" s="518" t="str">
        <f t="shared" si="218"/>
        <v>塩尻パ</v>
      </c>
      <c r="U212" s="486">
        <v>2</v>
      </c>
      <c r="V212" s="494" t="str">
        <f t="shared" si="219"/>
        <v>高陵</v>
      </c>
      <c r="X212" s="617"/>
      <c r="Y212" s="357">
        <v>7</v>
      </c>
      <c r="Z212" s="358" t="str">
        <f>対戦チーム表!E60</f>
        <v>　</v>
      </c>
      <c r="AB212" s="393">
        <f t="shared" si="209"/>
        <v>7</v>
      </c>
      <c r="AC212" s="372" t="str">
        <f t="shared" si="210"/>
        <v>　</v>
      </c>
      <c r="AD212" s="413"/>
      <c r="AE212" s="414"/>
      <c r="AF212" s="413"/>
      <c r="AG212" s="414"/>
      <c r="AH212" s="466"/>
      <c r="AI212" s="412"/>
      <c r="AJ212" s="413"/>
      <c r="AK212" s="414"/>
      <c r="AL212" s="411"/>
      <c r="AM212" s="412"/>
      <c r="AN212" s="402"/>
      <c r="AO212" s="399"/>
      <c r="AP212" s="409"/>
      <c r="AQ212" s="410"/>
      <c r="AR212" s="402">
        <f t="shared" si="206"/>
        <v>0</v>
      </c>
      <c r="AS212" s="403">
        <f t="shared" si="207"/>
        <v>0</v>
      </c>
      <c r="AT212" s="403">
        <f t="shared" si="208"/>
        <v>0</v>
      </c>
      <c r="AU212" s="403">
        <f t="shared" si="208"/>
        <v>0</v>
      </c>
      <c r="AV212" s="403" t="e">
        <f t="shared" si="211"/>
        <v>#DIV/0!</v>
      </c>
      <c r="AW212" s="403">
        <f t="shared" si="212"/>
        <v>0</v>
      </c>
      <c r="AX212" s="403">
        <f>_xlfn.RANK.EQ(AW212,AW212:AW220)</f>
        <v>2</v>
      </c>
    </row>
    <row r="213" spans="2:50" ht="28.5" customHeight="1" thickBot="1">
      <c r="B213" s="507">
        <v>7</v>
      </c>
      <c r="C213" s="364">
        <v>4</v>
      </c>
      <c r="D213" s="361" t="str">
        <f t="shared" si="214"/>
        <v>岡谷</v>
      </c>
      <c r="E213" s="455">
        <v>10</v>
      </c>
      <c r="F213" s="455" t="s">
        <v>6</v>
      </c>
      <c r="G213" s="455">
        <v>21</v>
      </c>
      <c r="H213" s="364">
        <v>1</v>
      </c>
      <c r="I213" s="361" t="str">
        <f t="shared" si="215"/>
        <v>丸子塩川</v>
      </c>
      <c r="J213" s="364">
        <v>3</v>
      </c>
      <c r="K213" s="367" t="str">
        <f t="shared" si="216"/>
        <v>駒ヶ根</v>
      </c>
      <c r="L213" s="525"/>
      <c r="M213" s="507">
        <v>7</v>
      </c>
      <c r="N213" s="364">
        <v>5</v>
      </c>
      <c r="O213" s="361" t="str">
        <f t="shared" si="217"/>
        <v>松尾</v>
      </c>
      <c r="P213" s="455">
        <v>10</v>
      </c>
      <c r="Q213" s="455" t="s">
        <v>6</v>
      </c>
      <c r="R213" s="455">
        <v>21</v>
      </c>
      <c r="S213" s="364">
        <v>2</v>
      </c>
      <c r="T213" s="361" t="str">
        <f t="shared" si="218"/>
        <v>高陵</v>
      </c>
      <c r="U213" s="364">
        <v>6</v>
      </c>
      <c r="V213" s="367" t="str">
        <f t="shared" si="219"/>
        <v>塩尻パ</v>
      </c>
      <c r="X213" s="490"/>
      <c r="Y213" s="292"/>
      <c r="Z213" s="521"/>
    </row>
    <row r="214" spans="2:50">
      <c r="B214" s="288"/>
      <c r="C214" s="288"/>
      <c r="E214" s="288"/>
      <c r="F214" s="288"/>
      <c r="G214" s="288"/>
      <c r="H214" s="288"/>
      <c r="J214" s="288"/>
      <c r="L214" s="288"/>
      <c r="M214" s="288"/>
      <c r="N214" s="288"/>
      <c r="P214" s="288"/>
      <c r="Q214" s="288"/>
      <c r="R214" s="288"/>
      <c r="S214" s="288"/>
      <c r="U214" s="288"/>
      <c r="X214" s="292"/>
      <c r="Y214" s="292"/>
      <c r="Z214" s="292"/>
    </row>
    <row r="215" spans="2:50" ht="26.25" customHeight="1">
      <c r="B215" s="582" t="s">
        <v>18</v>
      </c>
      <c r="C215" s="582"/>
      <c r="D215" s="583"/>
      <c r="E215" s="583"/>
      <c r="F215" s="291"/>
      <c r="G215" s="291"/>
      <c r="H215" s="291"/>
      <c r="I215" s="291"/>
      <c r="J215" s="291"/>
      <c r="K215" s="291"/>
      <c r="L215" s="288"/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X215" s="293" t="s">
        <v>11</v>
      </c>
      <c r="Y215" s="292"/>
      <c r="Z215" s="292"/>
    </row>
    <row r="216" spans="2:50" ht="23.25" thickBot="1">
      <c r="B216" s="288"/>
      <c r="C216" s="288"/>
      <c r="E216" s="288"/>
      <c r="F216" s="288"/>
      <c r="G216" s="288"/>
      <c r="H216" s="288"/>
      <c r="J216" s="288"/>
      <c r="L216" s="288"/>
      <c r="M216" s="288"/>
      <c r="N216" s="288"/>
      <c r="P216" s="288"/>
      <c r="Q216" s="288"/>
      <c r="R216" s="288"/>
      <c r="S216" s="288"/>
      <c r="U216" s="288"/>
    </row>
    <row r="217" spans="2:50" ht="24.75" customHeight="1" thickBot="1">
      <c r="B217" s="588" t="s">
        <v>12</v>
      </c>
      <c r="C217" s="589"/>
      <c r="D217" s="589"/>
      <c r="E217" s="589"/>
      <c r="F217" s="589"/>
      <c r="G217" s="589"/>
      <c r="H217" s="589"/>
      <c r="I217" s="589"/>
      <c r="J217" s="589"/>
      <c r="K217" s="590"/>
      <c r="L217" s="288"/>
      <c r="M217" s="588" t="s">
        <v>13</v>
      </c>
      <c r="N217" s="589"/>
      <c r="O217" s="589"/>
      <c r="P217" s="589"/>
      <c r="Q217" s="589"/>
      <c r="R217" s="589"/>
      <c r="S217" s="589"/>
      <c r="T217" s="589"/>
      <c r="U217" s="589"/>
      <c r="V217" s="590"/>
      <c r="X217" s="509" t="s">
        <v>0</v>
      </c>
      <c r="Y217" s="510" t="s">
        <v>123</v>
      </c>
      <c r="Z217" s="511" t="s">
        <v>19</v>
      </c>
      <c r="AB217" s="393" t="s">
        <v>29</v>
      </c>
      <c r="AC217" s="419"/>
      <c r="AD217" s="599" t="str">
        <f>AC218</f>
        <v>松尾</v>
      </c>
      <c r="AE217" s="577"/>
      <c r="AF217" s="595" t="str">
        <f>AC219</f>
        <v>岡谷</v>
      </c>
      <c r="AG217" s="596"/>
      <c r="AH217" s="595" t="str">
        <f>AC220</f>
        <v>南長野</v>
      </c>
      <c r="AI217" s="596"/>
      <c r="AJ217" s="595" t="str">
        <f>AC221</f>
        <v>潟東ＪＶＣ</v>
      </c>
      <c r="AK217" s="596"/>
      <c r="AL217" s="595" t="str">
        <f>AC222</f>
        <v>伊賀良</v>
      </c>
      <c r="AM217" s="596"/>
      <c r="AN217" s="595" t="str">
        <f>AC223</f>
        <v>鼎</v>
      </c>
      <c r="AO217" s="596"/>
      <c r="AP217" s="595" t="str">
        <f>AC224</f>
        <v>塩尻パ</v>
      </c>
      <c r="AQ217" s="607"/>
      <c r="AR217" s="394" t="s">
        <v>20</v>
      </c>
      <c r="AS217" s="340" t="s">
        <v>21</v>
      </c>
      <c r="AT217" s="340" t="s">
        <v>22</v>
      </c>
      <c r="AU217" s="340" t="s">
        <v>23</v>
      </c>
      <c r="AV217" s="340" t="s">
        <v>24</v>
      </c>
      <c r="AW217" s="346" t="s">
        <v>25</v>
      </c>
      <c r="AX217" s="346" t="s">
        <v>26</v>
      </c>
    </row>
    <row r="218" spans="2:50" ht="24.75" customHeight="1" thickTop="1" thickBot="1">
      <c r="B218" s="480" t="s">
        <v>2</v>
      </c>
      <c r="C218" s="306" t="s">
        <v>27</v>
      </c>
      <c r="D218" s="375" t="s">
        <v>3</v>
      </c>
      <c r="E218" s="375" t="s">
        <v>4</v>
      </c>
      <c r="F218" s="375"/>
      <c r="G218" s="375" t="s">
        <v>4</v>
      </c>
      <c r="H218" s="306" t="s">
        <v>27</v>
      </c>
      <c r="I218" s="375" t="s">
        <v>3</v>
      </c>
      <c r="J218" s="306" t="s">
        <v>27</v>
      </c>
      <c r="K218" s="395" t="s">
        <v>5</v>
      </c>
      <c r="L218" s="288"/>
      <c r="M218" s="480" t="s">
        <v>2</v>
      </c>
      <c r="N218" s="306" t="s">
        <v>27</v>
      </c>
      <c r="O218" s="375" t="s">
        <v>3</v>
      </c>
      <c r="P218" s="375" t="s">
        <v>4</v>
      </c>
      <c r="Q218" s="375"/>
      <c r="R218" s="375" t="s">
        <v>4</v>
      </c>
      <c r="S218" s="306" t="s">
        <v>27</v>
      </c>
      <c r="T218" s="375" t="s">
        <v>3</v>
      </c>
      <c r="U218" s="306" t="s">
        <v>27</v>
      </c>
      <c r="V218" s="395" t="s">
        <v>5</v>
      </c>
      <c r="X218" s="615" t="str">
        <f>X206</f>
        <v>内田体育館</v>
      </c>
      <c r="Y218" s="498">
        <v>1</v>
      </c>
      <c r="Z218" s="513" t="str">
        <f>対戦チーム表!K54</f>
        <v>松尾</v>
      </c>
      <c r="AB218" s="393">
        <f>Y218</f>
        <v>1</v>
      </c>
      <c r="AC218" s="372" t="str">
        <f>Z218</f>
        <v>松尾</v>
      </c>
      <c r="AD218" s="396"/>
      <c r="AE218" s="397"/>
      <c r="AF218" s="398">
        <f>AE219</f>
        <v>21</v>
      </c>
      <c r="AG218" s="399">
        <f>AD219</f>
        <v>16</v>
      </c>
      <c r="AH218" s="400">
        <f>AE220</f>
        <v>20</v>
      </c>
      <c r="AI218" s="401">
        <f>AD220</f>
        <v>21</v>
      </c>
      <c r="AJ218" s="398">
        <f>AE221</f>
        <v>0</v>
      </c>
      <c r="AK218" s="399">
        <f>AD221</f>
        <v>0</v>
      </c>
      <c r="AL218" s="400">
        <f>AE222</f>
        <v>0</v>
      </c>
      <c r="AM218" s="401">
        <f>AD222</f>
        <v>0</v>
      </c>
      <c r="AN218" s="398">
        <f>AE223</f>
        <v>19</v>
      </c>
      <c r="AO218" s="399">
        <f>AD223</f>
        <v>21</v>
      </c>
      <c r="AP218" s="400">
        <f>AE224</f>
        <v>21</v>
      </c>
      <c r="AQ218" s="401">
        <f>AD224</f>
        <v>9</v>
      </c>
      <c r="AR218" s="402">
        <f>IF((AD218&lt;AE218),1,0)+IF((AF218&lt;AG218),1,0)+IF((AH218&lt;AI218),1,0)+IF((AJ218&lt;AK218),1,0)+IF((AL218&lt;AM218),1,0)+IF((AN218&lt;AO218),1,0)+IF((AP218&lt;AQ218),1,0)</f>
        <v>2</v>
      </c>
      <c r="AS218" s="403">
        <f t="shared" ref="AS218:AS224" si="220">IF((AE218&gt;AF218),1,0)+IF((AG218&gt;AH218),1,0)+IF((AI218&gt;AJ218),1,0)+IF((AK218&gt;AL218),1,0)+IF((AM218&gt;AN218),1,0)+IF((AO218&gt;AP218),1,0)+IF((AQ218&gt;AR218),1,0)</f>
        <v>2</v>
      </c>
      <c r="AT218" s="403">
        <f t="shared" ref="AT218:AU224" si="221">AD218+AF218+AH218+AJ218+AL218+AN218+AP218</f>
        <v>81</v>
      </c>
      <c r="AU218" s="403">
        <f t="shared" si="221"/>
        <v>67</v>
      </c>
      <c r="AV218" s="403">
        <f>AT218/AU218</f>
        <v>1.208955223880597</v>
      </c>
      <c r="AW218" s="403">
        <f>AT218-AU218</f>
        <v>14</v>
      </c>
      <c r="AX218" s="403">
        <f>_xlfn.RANK.EQ(AW218,AW218:AW224)</f>
        <v>2</v>
      </c>
    </row>
    <row r="219" spans="2:50" ht="28.5" customHeight="1" thickTop="1">
      <c r="B219" s="481">
        <v>1</v>
      </c>
      <c r="C219" s="408">
        <v>1</v>
      </c>
      <c r="D219" s="325" t="str">
        <f>VLOOKUP(C219,$Y$218:$Z$225,2)</f>
        <v>松尾</v>
      </c>
      <c r="E219" s="482">
        <v>21</v>
      </c>
      <c r="F219" s="482" t="s">
        <v>6</v>
      </c>
      <c r="G219" s="482">
        <v>16</v>
      </c>
      <c r="H219" s="408">
        <v>2</v>
      </c>
      <c r="I219" s="325" t="str">
        <f>VLOOKUP(H219,$Y$218:$Z$225,2)</f>
        <v>岡谷</v>
      </c>
      <c r="J219" s="408">
        <f>Y222</f>
        <v>5</v>
      </c>
      <c r="K219" s="404" t="str">
        <f>VLOOKUP(J219,$Y$218:$Z$225,2)</f>
        <v>伊賀良</v>
      </c>
      <c r="L219" s="288"/>
      <c r="M219" s="481">
        <v>1</v>
      </c>
      <c r="N219" s="408">
        <v>3</v>
      </c>
      <c r="O219" s="325" t="str">
        <f>VLOOKUP(N219,$Y$218:$Z$225,2)</f>
        <v>南長野</v>
      </c>
      <c r="P219" s="482">
        <v>13</v>
      </c>
      <c r="Q219" s="482" t="s">
        <v>7</v>
      </c>
      <c r="R219" s="482">
        <v>21</v>
      </c>
      <c r="S219" s="408">
        <v>4</v>
      </c>
      <c r="T219" s="325" t="str">
        <f>VLOOKUP(S219,$Y$218:$Z$225,2)</f>
        <v>潟東ＪＶＣ</v>
      </c>
      <c r="U219" s="408">
        <v>6</v>
      </c>
      <c r="V219" s="404" t="str">
        <f>VLOOKUP(U219,$Y$218:$Z$225,2)</f>
        <v>鼎</v>
      </c>
      <c r="X219" s="616"/>
      <c r="Y219" s="313">
        <v>2</v>
      </c>
      <c r="Z219" s="314" t="str">
        <f>対戦チーム表!K55</f>
        <v>岡谷</v>
      </c>
      <c r="AB219" s="393">
        <f t="shared" ref="AB219:AB224" si="222">Y219</f>
        <v>2</v>
      </c>
      <c r="AC219" s="372" t="str">
        <f t="shared" ref="AC219:AC224" si="223">Z219</f>
        <v>岡谷</v>
      </c>
      <c r="AD219" s="413">
        <f>G219</f>
        <v>16</v>
      </c>
      <c r="AE219" s="414">
        <f>E219</f>
        <v>21</v>
      </c>
      <c r="AF219" s="396"/>
      <c r="AG219" s="397"/>
      <c r="AH219" s="400">
        <f>AG220</f>
        <v>17</v>
      </c>
      <c r="AI219" s="401">
        <f>AF220</f>
        <v>21</v>
      </c>
      <c r="AJ219" s="398">
        <f>AG221</f>
        <v>18</v>
      </c>
      <c r="AK219" s="399">
        <f>AF221</f>
        <v>21</v>
      </c>
      <c r="AL219" s="400">
        <f>AG222</f>
        <v>0</v>
      </c>
      <c r="AM219" s="401">
        <f>AF222</f>
        <v>0</v>
      </c>
      <c r="AN219" s="398">
        <f>AG223</f>
        <v>0</v>
      </c>
      <c r="AO219" s="399">
        <f>AF223</f>
        <v>0</v>
      </c>
      <c r="AP219" s="400">
        <f>AG224</f>
        <v>12</v>
      </c>
      <c r="AQ219" s="401">
        <f>AF224</f>
        <v>21</v>
      </c>
      <c r="AR219" s="402">
        <f t="shared" ref="AR219:AR223" si="224">IF((AD219&lt;AE219),1,0)+IF((AF219&lt;AG219),1,0)+IF((AH219&lt;AI219),1,0)+IF((AJ219&lt;AK219),1,0)+IF((AL219&lt;AM219),1,0)+IF((AN219&lt;AO219),1,0)+IF((AP219&lt;AQ219),1,0)</f>
        <v>4</v>
      </c>
      <c r="AS219" s="403">
        <f t="shared" si="220"/>
        <v>4</v>
      </c>
      <c r="AT219" s="403">
        <f t="shared" si="221"/>
        <v>63</v>
      </c>
      <c r="AU219" s="403">
        <f t="shared" si="221"/>
        <v>84</v>
      </c>
      <c r="AV219" s="403">
        <f t="shared" ref="AV219:AV224" si="225">AT219/AU219</f>
        <v>0.75</v>
      </c>
      <c r="AW219" s="403">
        <f t="shared" ref="AW219:AW224" si="226">AT219-AU219</f>
        <v>-21</v>
      </c>
      <c r="AX219" s="403">
        <f t="shared" ref="AX219" si="227">_xlfn.RANK.EQ(AW219,AW219:AW225)</f>
        <v>5</v>
      </c>
    </row>
    <row r="220" spans="2:50" ht="28.5" customHeight="1">
      <c r="B220" s="492">
        <v>2</v>
      </c>
      <c r="C220" s="339">
        <v>5</v>
      </c>
      <c r="D220" s="303" t="str">
        <f t="shared" ref="D220:D225" si="228">VLOOKUP(C220,$Y$218:$Z$225,2)</f>
        <v>伊賀良</v>
      </c>
      <c r="E220" s="451">
        <v>21</v>
      </c>
      <c r="F220" s="451" t="s">
        <v>6</v>
      </c>
      <c r="G220" s="451">
        <v>15</v>
      </c>
      <c r="H220" s="339">
        <v>6</v>
      </c>
      <c r="I220" s="303" t="str">
        <f t="shared" ref="I220:I225" si="229">VLOOKUP(H220,$Y$218:$Z$225,2)</f>
        <v>鼎</v>
      </c>
      <c r="J220" s="339">
        <v>2</v>
      </c>
      <c r="K220" s="345" t="str">
        <f t="shared" ref="K220:K225" si="230">VLOOKUP(J220,$Y$218:$Z$225,2)</f>
        <v>岡谷</v>
      </c>
      <c r="L220" s="288"/>
      <c r="M220" s="492">
        <v>2</v>
      </c>
      <c r="N220" s="339">
        <v>7</v>
      </c>
      <c r="O220" s="303" t="str">
        <f t="shared" ref="O220:O225" si="231">VLOOKUP(N220,$Y$218:$Z$225,2)</f>
        <v>塩尻パ</v>
      </c>
      <c r="P220" s="451">
        <v>9</v>
      </c>
      <c r="Q220" s="451" t="s">
        <v>6</v>
      </c>
      <c r="R220" s="451">
        <v>21</v>
      </c>
      <c r="S220" s="339">
        <v>1</v>
      </c>
      <c r="T220" s="340" t="str">
        <f t="shared" ref="T220:T225" si="232">VLOOKUP(S220,$Y$218:$Z$225,2)</f>
        <v>松尾</v>
      </c>
      <c r="U220" s="339">
        <v>3</v>
      </c>
      <c r="V220" s="345" t="str">
        <f t="shared" ref="V220:V225" si="233">VLOOKUP(U220,$Y$218:$Z$225,2)</f>
        <v>南長野</v>
      </c>
      <c r="X220" s="616"/>
      <c r="Y220" s="313">
        <v>3</v>
      </c>
      <c r="Z220" s="314" t="str">
        <f>対戦チーム表!K56</f>
        <v>南長野</v>
      </c>
      <c r="AB220" s="393">
        <f t="shared" si="222"/>
        <v>3</v>
      </c>
      <c r="AC220" s="372" t="str">
        <f t="shared" si="223"/>
        <v>南長野</v>
      </c>
      <c r="AD220" s="413">
        <f>R222</f>
        <v>21</v>
      </c>
      <c r="AE220" s="414">
        <f>P222</f>
        <v>20</v>
      </c>
      <c r="AF220" s="468">
        <f>G221</f>
        <v>21</v>
      </c>
      <c r="AG220" s="414">
        <f>E221</f>
        <v>17</v>
      </c>
      <c r="AH220" s="409"/>
      <c r="AI220" s="410"/>
      <c r="AJ220" s="398">
        <f>AI221</f>
        <v>13</v>
      </c>
      <c r="AK220" s="399">
        <f>AH221</f>
        <v>21</v>
      </c>
      <c r="AL220" s="400">
        <f>AI222</f>
        <v>21</v>
      </c>
      <c r="AM220" s="401">
        <f>AH222</f>
        <v>20</v>
      </c>
      <c r="AN220" s="398">
        <f>AI223</f>
        <v>0</v>
      </c>
      <c r="AO220" s="399">
        <f>AH223</f>
        <v>0</v>
      </c>
      <c r="AP220" s="400">
        <f>AI224</f>
        <v>0</v>
      </c>
      <c r="AQ220" s="401">
        <f>AH224</f>
        <v>0</v>
      </c>
      <c r="AR220" s="402">
        <f t="shared" si="224"/>
        <v>1</v>
      </c>
      <c r="AS220" s="403">
        <f t="shared" si="220"/>
        <v>2</v>
      </c>
      <c r="AT220" s="403">
        <f t="shared" si="221"/>
        <v>76</v>
      </c>
      <c r="AU220" s="403">
        <f t="shared" si="221"/>
        <v>78</v>
      </c>
      <c r="AV220" s="403">
        <f t="shared" si="225"/>
        <v>0.97435897435897434</v>
      </c>
      <c r="AW220" s="403">
        <f t="shared" si="226"/>
        <v>-2</v>
      </c>
      <c r="AX220" s="403">
        <f>_xlfn.RANK.EQ(AW220,AW220:AW231)</f>
        <v>3</v>
      </c>
    </row>
    <row r="221" spans="2:50" ht="28.5" customHeight="1">
      <c r="B221" s="493">
        <v>3</v>
      </c>
      <c r="C221" s="339">
        <v>2</v>
      </c>
      <c r="D221" s="303" t="str">
        <f t="shared" si="228"/>
        <v>岡谷</v>
      </c>
      <c r="E221" s="451">
        <v>17</v>
      </c>
      <c r="F221" s="451" t="s">
        <v>6</v>
      </c>
      <c r="G221" s="451">
        <v>21</v>
      </c>
      <c r="H221" s="339">
        <v>3</v>
      </c>
      <c r="I221" s="303" t="str">
        <f t="shared" si="229"/>
        <v>南長野</v>
      </c>
      <c r="J221" s="339">
        <v>1</v>
      </c>
      <c r="K221" s="345" t="str">
        <f t="shared" si="230"/>
        <v>松尾</v>
      </c>
      <c r="L221" s="288"/>
      <c r="M221" s="483">
        <v>3</v>
      </c>
      <c r="N221" s="339">
        <v>4</v>
      </c>
      <c r="O221" s="303" t="str">
        <f t="shared" si="231"/>
        <v>潟東ＪＶＣ</v>
      </c>
      <c r="P221" s="451">
        <v>21</v>
      </c>
      <c r="Q221" s="451" t="s">
        <v>6</v>
      </c>
      <c r="R221" s="451">
        <v>7</v>
      </c>
      <c r="S221" s="339">
        <v>5</v>
      </c>
      <c r="T221" s="340" t="str">
        <f t="shared" si="232"/>
        <v>伊賀良</v>
      </c>
      <c r="U221" s="339">
        <v>7</v>
      </c>
      <c r="V221" s="345" t="str">
        <f t="shared" si="233"/>
        <v>塩尻パ</v>
      </c>
      <c r="X221" s="616"/>
      <c r="Y221" s="313">
        <v>4</v>
      </c>
      <c r="Z221" s="314" t="str">
        <f>対戦チーム表!K57</f>
        <v>潟東ＪＶＣ</v>
      </c>
      <c r="AB221" s="393">
        <f t="shared" si="222"/>
        <v>4</v>
      </c>
      <c r="AC221" s="372" t="str">
        <f t="shared" si="223"/>
        <v>潟東ＪＶＣ</v>
      </c>
      <c r="AD221" s="468"/>
      <c r="AE221" s="414"/>
      <c r="AF221" s="468">
        <f>G223</f>
        <v>21</v>
      </c>
      <c r="AG221" s="414">
        <f>E223</f>
        <v>18</v>
      </c>
      <c r="AH221" s="411">
        <f>R219</f>
        <v>21</v>
      </c>
      <c r="AI221" s="412">
        <f>P219</f>
        <v>13</v>
      </c>
      <c r="AJ221" s="396"/>
      <c r="AK221" s="397"/>
      <c r="AL221" s="400">
        <f>AK222</f>
        <v>21</v>
      </c>
      <c r="AM221" s="401">
        <f>AJ222</f>
        <v>7</v>
      </c>
      <c r="AN221" s="398">
        <f>AK223</f>
        <v>21</v>
      </c>
      <c r="AO221" s="399">
        <f>AJ223</f>
        <v>7</v>
      </c>
      <c r="AP221" s="400">
        <f>AK224</f>
        <v>0</v>
      </c>
      <c r="AQ221" s="401">
        <f>AJ224</f>
        <v>0</v>
      </c>
      <c r="AR221" s="402">
        <f t="shared" si="224"/>
        <v>0</v>
      </c>
      <c r="AS221" s="403">
        <f t="shared" si="220"/>
        <v>2</v>
      </c>
      <c r="AT221" s="403">
        <f t="shared" si="221"/>
        <v>84</v>
      </c>
      <c r="AU221" s="403">
        <f t="shared" si="221"/>
        <v>45</v>
      </c>
      <c r="AV221" s="403">
        <f t="shared" si="225"/>
        <v>1.8666666666666667</v>
      </c>
      <c r="AW221" s="403">
        <f t="shared" si="226"/>
        <v>39</v>
      </c>
      <c r="AX221" s="403">
        <f>_xlfn.RANK.EQ(AW221,AW221:AW232)</f>
        <v>1</v>
      </c>
    </row>
    <row r="222" spans="2:50" ht="28.5" customHeight="1">
      <c r="B222" s="483">
        <v>4</v>
      </c>
      <c r="C222" s="339">
        <v>6</v>
      </c>
      <c r="D222" s="303" t="str">
        <f t="shared" si="228"/>
        <v>鼎</v>
      </c>
      <c r="E222" s="451">
        <v>14</v>
      </c>
      <c r="F222" s="451" t="s">
        <v>7</v>
      </c>
      <c r="G222" s="451">
        <v>21</v>
      </c>
      <c r="H222" s="339">
        <v>7</v>
      </c>
      <c r="I222" s="303" t="str">
        <f t="shared" si="229"/>
        <v>塩尻パ</v>
      </c>
      <c r="J222" s="339">
        <v>5</v>
      </c>
      <c r="K222" s="345" t="str">
        <f t="shared" si="230"/>
        <v>伊賀良</v>
      </c>
      <c r="L222" s="288"/>
      <c r="M222" s="483">
        <v>4</v>
      </c>
      <c r="N222" s="339">
        <v>1</v>
      </c>
      <c r="O222" s="303" t="str">
        <f t="shared" si="231"/>
        <v>松尾</v>
      </c>
      <c r="P222" s="451">
        <v>20</v>
      </c>
      <c r="Q222" s="451" t="s">
        <v>6</v>
      </c>
      <c r="R222" s="451">
        <v>21</v>
      </c>
      <c r="S222" s="339">
        <v>3</v>
      </c>
      <c r="T222" s="303" t="str">
        <f t="shared" si="232"/>
        <v>南長野</v>
      </c>
      <c r="U222" s="339">
        <v>4</v>
      </c>
      <c r="V222" s="345" t="str">
        <f t="shared" si="233"/>
        <v>潟東ＪＶＣ</v>
      </c>
      <c r="X222" s="616"/>
      <c r="Y222" s="313">
        <v>5</v>
      </c>
      <c r="Z222" s="314" t="str">
        <f>対戦チーム表!K58</f>
        <v>伊賀良</v>
      </c>
      <c r="AB222" s="393">
        <f t="shared" si="222"/>
        <v>5</v>
      </c>
      <c r="AC222" s="372" t="str">
        <f t="shared" si="223"/>
        <v>伊賀良</v>
      </c>
      <c r="AD222" s="468"/>
      <c r="AE222" s="414"/>
      <c r="AF222" s="468"/>
      <c r="AG222" s="414"/>
      <c r="AH222" s="411">
        <f>R223</f>
        <v>20</v>
      </c>
      <c r="AI222" s="412">
        <f>P223</f>
        <v>21</v>
      </c>
      <c r="AJ222" s="413">
        <f>R221</f>
        <v>7</v>
      </c>
      <c r="AK222" s="414">
        <f>P221</f>
        <v>21</v>
      </c>
      <c r="AL222" s="409"/>
      <c r="AM222" s="410"/>
      <c r="AN222" s="398">
        <f>AM223</f>
        <v>21</v>
      </c>
      <c r="AO222" s="399">
        <f>AL223</f>
        <v>15</v>
      </c>
      <c r="AP222" s="400">
        <f>AM224</f>
        <v>15</v>
      </c>
      <c r="AQ222" s="401">
        <f>AL224</f>
        <v>21</v>
      </c>
      <c r="AR222" s="402">
        <f t="shared" si="224"/>
        <v>3</v>
      </c>
      <c r="AS222" s="403">
        <f t="shared" si="220"/>
        <v>3</v>
      </c>
      <c r="AT222" s="403">
        <f t="shared" si="221"/>
        <v>63</v>
      </c>
      <c r="AU222" s="403">
        <f t="shared" si="221"/>
        <v>78</v>
      </c>
      <c r="AV222" s="403">
        <f t="shared" si="225"/>
        <v>0.80769230769230771</v>
      </c>
      <c r="AW222" s="403">
        <f t="shared" si="226"/>
        <v>-15</v>
      </c>
      <c r="AX222" s="403">
        <f>_xlfn.RANK.EQ(AW222,AW222:AW233)</f>
        <v>2</v>
      </c>
    </row>
    <row r="223" spans="2:50" ht="28.5" customHeight="1">
      <c r="B223" s="493">
        <v>5</v>
      </c>
      <c r="C223" s="339">
        <v>2</v>
      </c>
      <c r="D223" s="303" t="str">
        <f t="shared" si="228"/>
        <v>岡谷</v>
      </c>
      <c r="E223" s="340">
        <v>18</v>
      </c>
      <c r="F223" s="451" t="s">
        <v>6</v>
      </c>
      <c r="G223" s="451">
        <v>21</v>
      </c>
      <c r="H223" s="339">
        <v>4</v>
      </c>
      <c r="I223" s="303" t="str">
        <f t="shared" si="229"/>
        <v>潟東ＪＶＣ</v>
      </c>
      <c r="J223" s="339">
        <v>6</v>
      </c>
      <c r="K223" s="345" t="str">
        <f t="shared" si="230"/>
        <v>鼎</v>
      </c>
      <c r="L223" s="288"/>
      <c r="M223" s="483">
        <v>5</v>
      </c>
      <c r="N223" s="339">
        <v>3</v>
      </c>
      <c r="O223" s="303" t="str">
        <f t="shared" si="231"/>
        <v>南長野</v>
      </c>
      <c r="P223" s="340">
        <v>21</v>
      </c>
      <c r="Q223" s="451" t="s">
        <v>6</v>
      </c>
      <c r="R223" s="451">
        <v>20</v>
      </c>
      <c r="S223" s="339">
        <v>5</v>
      </c>
      <c r="T223" s="340" t="str">
        <f t="shared" si="232"/>
        <v>伊賀良</v>
      </c>
      <c r="U223" s="339">
        <v>7</v>
      </c>
      <c r="V223" s="345" t="str">
        <f t="shared" si="233"/>
        <v>塩尻パ</v>
      </c>
      <c r="X223" s="616"/>
      <c r="Y223" s="504">
        <v>6</v>
      </c>
      <c r="Z223" s="314" t="str">
        <f>対戦チーム表!K59</f>
        <v>鼎</v>
      </c>
      <c r="AB223" s="393">
        <f t="shared" si="222"/>
        <v>6</v>
      </c>
      <c r="AC223" s="372" t="str">
        <f t="shared" si="223"/>
        <v>鼎</v>
      </c>
      <c r="AD223" s="413">
        <f>E224</f>
        <v>21</v>
      </c>
      <c r="AE223" s="414">
        <f>G224</f>
        <v>19</v>
      </c>
      <c r="AF223" s="468"/>
      <c r="AG223" s="414"/>
      <c r="AH223" s="466"/>
      <c r="AI223" s="412"/>
      <c r="AJ223" s="413">
        <f>G225</f>
        <v>7</v>
      </c>
      <c r="AK223" s="414">
        <f>E225</f>
        <v>21</v>
      </c>
      <c r="AL223" s="411">
        <f>G220</f>
        <v>15</v>
      </c>
      <c r="AM223" s="412">
        <f>E220</f>
        <v>21</v>
      </c>
      <c r="AN223" s="396"/>
      <c r="AO223" s="397"/>
      <c r="AP223" s="400">
        <f>AO224</f>
        <v>15</v>
      </c>
      <c r="AQ223" s="401">
        <f>AN224</f>
        <v>21</v>
      </c>
      <c r="AR223" s="402">
        <f t="shared" si="224"/>
        <v>3</v>
      </c>
      <c r="AS223" s="403">
        <f t="shared" si="220"/>
        <v>4</v>
      </c>
      <c r="AT223" s="403">
        <f t="shared" si="221"/>
        <v>58</v>
      </c>
      <c r="AU223" s="403">
        <f t="shared" si="221"/>
        <v>82</v>
      </c>
      <c r="AV223" s="403">
        <f t="shared" si="225"/>
        <v>0.70731707317073167</v>
      </c>
      <c r="AW223" s="403">
        <f t="shared" si="226"/>
        <v>-24</v>
      </c>
      <c r="AX223" s="403">
        <f>_xlfn.RANK.EQ(AW223,AW223:AW234)</f>
        <v>3</v>
      </c>
    </row>
    <row r="224" spans="2:50" ht="28.5" customHeight="1" thickBot="1">
      <c r="B224" s="483">
        <v>6</v>
      </c>
      <c r="C224" s="486">
        <v>6</v>
      </c>
      <c r="D224" s="340" t="str">
        <f t="shared" si="228"/>
        <v>鼎</v>
      </c>
      <c r="E224" s="488">
        <v>21</v>
      </c>
      <c r="F224" s="488" t="s">
        <v>6</v>
      </c>
      <c r="G224" s="488">
        <v>19</v>
      </c>
      <c r="H224" s="486">
        <v>1</v>
      </c>
      <c r="I224" s="340" t="str">
        <f t="shared" si="229"/>
        <v>松尾</v>
      </c>
      <c r="J224" s="486">
        <v>3</v>
      </c>
      <c r="K224" s="494" t="str">
        <f t="shared" si="230"/>
        <v>南長野</v>
      </c>
      <c r="L224" s="288"/>
      <c r="M224" s="517">
        <v>6</v>
      </c>
      <c r="N224" s="486">
        <v>7</v>
      </c>
      <c r="O224" s="487" t="str">
        <f t="shared" si="231"/>
        <v>塩尻パ</v>
      </c>
      <c r="P224" s="488">
        <v>21</v>
      </c>
      <c r="Q224" s="488" t="s">
        <v>6</v>
      </c>
      <c r="R224" s="488">
        <v>12</v>
      </c>
      <c r="S224" s="486">
        <v>2</v>
      </c>
      <c r="T224" s="487" t="str">
        <f t="shared" si="232"/>
        <v>岡谷</v>
      </c>
      <c r="U224" s="486">
        <v>4</v>
      </c>
      <c r="V224" s="494" t="str">
        <f t="shared" si="233"/>
        <v>潟東ＪＶＣ</v>
      </c>
      <c r="X224" s="617"/>
      <c r="Y224" s="357">
        <v>7</v>
      </c>
      <c r="Z224" s="358" t="str">
        <f>対戦チーム表!K60</f>
        <v>塩尻パ</v>
      </c>
      <c r="AB224" s="393">
        <f t="shared" si="222"/>
        <v>7</v>
      </c>
      <c r="AC224" s="372" t="str">
        <f t="shared" si="223"/>
        <v>塩尻パ</v>
      </c>
      <c r="AD224" s="413">
        <f>P220</f>
        <v>9</v>
      </c>
      <c r="AE224" s="414">
        <f>R220</f>
        <v>21</v>
      </c>
      <c r="AF224" s="413">
        <f>P224</f>
        <v>21</v>
      </c>
      <c r="AG224" s="414">
        <f>R224</f>
        <v>12</v>
      </c>
      <c r="AH224" s="413"/>
      <c r="AI224" s="414"/>
      <c r="AJ224" s="468"/>
      <c r="AK224" s="414"/>
      <c r="AL224" s="411">
        <f>R225</f>
        <v>21</v>
      </c>
      <c r="AM224" s="412">
        <f>P225</f>
        <v>15</v>
      </c>
      <c r="AN224" s="413">
        <f>R225</f>
        <v>21</v>
      </c>
      <c r="AO224" s="414">
        <f>P225</f>
        <v>15</v>
      </c>
      <c r="AP224" s="409"/>
      <c r="AQ224" s="410"/>
      <c r="AR224" s="402">
        <f>IF((AD224&lt;AE224),1,0)+IF((AF224&lt;AG224),1,0)+IF((AH224&lt;AI224),1,0)+IF((AJ224&lt;AK224),1,0)+IF((AL224&lt;AM224),1,0)+IF((AN224&lt;AO224),1,0)+IF((AP224&lt;AQ224),1,0)</f>
        <v>1</v>
      </c>
      <c r="AS224" s="403">
        <f t="shared" si="220"/>
        <v>2</v>
      </c>
      <c r="AT224" s="403">
        <f t="shared" si="221"/>
        <v>72</v>
      </c>
      <c r="AU224" s="403">
        <f t="shared" si="221"/>
        <v>63</v>
      </c>
      <c r="AV224" s="403">
        <f t="shared" si="225"/>
        <v>1.1428571428571428</v>
      </c>
      <c r="AW224" s="403">
        <f t="shared" si="226"/>
        <v>9</v>
      </c>
      <c r="AX224" s="403">
        <f>_xlfn.RANK.EQ(AW224,AW224:AW235)</f>
        <v>2</v>
      </c>
    </row>
    <row r="225" spans="2:50" ht="28.5" customHeight="1" thickBot="1">
      <c r="B225" s="507">
        <v>7</v>
      </c>
      <c r="C225" s="364">
        <v>4</v>
      </c>
      <c r="D225" s="416" t="str">
        <f t="shared" si="228"/>
        <v>潟東ＪＶＣ</v>
      </c>
      <c r="E225" s="455">
        <v>21</v>
      </c>
      <c r="F225" s="455" t="s">
        <v>6</v>
      </c>
      <c r="G225" s="455">
        <v>7</v>
      </c>
      <c r="H225" s="364">
        <v>6</v>
      </c>
      <c r="I225" s="361" t="str">
        <f t="shared" si="229"/>
        <v>鼎</v>
      </c>
      <c r="J225" s="364">
        <v>1</v>
      </c>
      <c r="K225" s="367" t="str">
        <f t="shared" si="230"/>
        <v>松尾</v>
      </c>
      <c r="L225" s="525"/>
      <c r="M225" s="507">
        <v>7</v>
      </c>
      <c r="N225" s="364">
        <v>5</v>
      </c>
      <c r="O225" s="416" t="str">
        <f t="shared" si="231"/>
        <v>伊賀良</v>
      </c>
      <c r="P225" s="455">
        <v>15</v>
      </c>
      <c r="Q225" s="455" t="s">
        <v>6</v>
      </c>
      <c r="R225" s="455">
        <v>21</v>
      </c>
      <c r="S225" s="364">
        <v>7</v>
      </c>
      <c r="T225" s="361" t="str">
        <f t="shared" si="232"/>
        <v>塩尻パ</v>
      </c>
      <c r="U225" s="364">
        <v>2</v>
      </c>
      <c r="V225" s="367" t="str">
        <f t="shared" si="233"/>
        <v>岡谷</v>
      </c>
      <c r="X225" s="490"/>
      <c r="Y225" s="292"/>
      <c r="Z225" s="521"/>
    </row>
    <row r="226" spans="2:50" ht="17.25" customHeight="1"/>
    <row r="227" spans="2:50" ht="17.25" customHeight="1"/>
    <row r="229" spans="2:50">
      <c r="B229" s="288"/>
      <c r="C229" s="288"/>
      <c r="E229" s="613" t="str">
        <f>$E$1</f>
        <v>第１5回　松本錬成会</v>
      </c>
      <c r="F229" s="613"/>
      <c r="G229" s="613"/>
      <c r="H229" s="613"/>
      <c r="I229" s="613"/>
      <c r="J229" s="613"/>
      <c r="K229" s="613"/>
      <c r="M229" s="618" t="str">
        <f>対戦チーム表!B61</f>
        <v>波田小学校体育館</v>
      </c>
      <c r="N229" s="618"/>
      <c r="O229" s="618"/>
      <c r="P229" s="618"/>
      <c r="Q229" s="618"/>
      <c r="R229" s="614" t="str">
        <f>$R$1</f>
        <v>９月４日　対戦表</v>
      </c>
      <c r="S229" s="614"/>
      <c r="T229" s="614"/>
      <c r="U229" s="614"/>
      <c r="V229" s="614"/>
      <c r="X229" s="392"/>
      <c r="Y229" s="392"/>
      <c r="Z229" s="392"/>
    </row>
    <row r="231" spans="2:50">
      <c r="B231" s="582" t="s">
        <v>18</v>
      </c>
      <c r="C231" s="582"/>
      <c r="D231" s="583"/>
      <c r="E231" s="583"/>
      <c r="F231" s="290"/>
      <c r="G231" s="290"/>
      <c r="H231" s="290"/>
      <c r="I231" s="291"/>
      <c r="J231" s="290"/>
      <c r="K231" s="291"/>
      <c r="M231" s="290"/>
      <c r="N231" s="290"/>
      <c r="O231" s="291"/>
      <c r="P231" s="290"/>
      <c r="Q231" s="290"/>
      <c r="R231" s="290"/>
      <c r="S231" s="290"/>
      <c r="T231" s="291"/>
      <c r="U231" s="290"/>
      <c r="V231" s="291"/>
      <c r="X231" s="293" t="s">
        <v>11</v>
      </c>
      <c r="Y231" s="292"/>
      <c r="Z231" s="292"/>
    </row>
    <row r="232" spans="2:50" ht="18.95" customHeight="1" thickBot="1"/>
    <row r="233" spans="2:50" ht="24.75" customHeight="1" thickBot="1">
      <c r="B233" s="584" t="s">
        <v>12</v>
      </c>
      <c r="C233" s="585"/>
      <c r="D233" s="585"/>
      <c r="E233" s="585"/>
      <c r="F233" s="585"/>
      <c r="G233" s="585"/>
      <c r="H233" s="585"/>
      <c r="I233" s="585"/>
      <c r="J233" s="585"/>
      <c r="K233" s="586"/>
      <c r="M233" s="584" t="s">
        <v>13</v>
      </c>
      <c r="N233" s="585"/>
      <c r="O233" s="585"/>
      <c r="P233" s="585"/>
      <c r="Q233" s="585"/>
      <c r="R233" s="585"/>
      <c r="S233" s="585"/>
      <c r="T233" s="585"/>
      <c r="U233" s="585"/>
      <c r="V233" s="586"/>
      <c r="X233" s="509" t="s">
        <v>0</v>
      </c>
      <c r="Y233" s="510" t="s">
        <v>123</v>
      </c>
      <c r="Z233" s="511" t="s">
        <v>1</v>
      </c>
      <c r="AB233" s="393" t="s">
        <v>29</v>
      </c>
      <c r="AC233" s="372"/>
      <c r="AD233" s="578" t="str">
        <f>AC234</f>
        <v>美穂あなん</v>
      </c>
      <c r="AE233" s="579"/>
      <c r="AF233" s="578" t="str">
        <f>AC235</f>
        <v>城南</v>
      </c>
      <c r="AG233" s="579"/>
      <c r="AH233" s="578" t="str">
        <f>AC236</f>
        <v>なかがわ</v>
      </c>
      <c r="AI233" s="579"/>
      <c r="AJ233" s="597" t="str">
        <f>AC237</f>
        <v>ソレイユ</v>
      </c>
      <c r="AK233" s="598"/>
      <c r="AL233" s="578" t="str">
        <f>AC238</f>
        <v>塩尻ジュニア</v>
      </c>
      <c r="AM233" s="579"/>
      <c r="AN233" s="578" t="str">
        <f>AC239</f>
        <v>穂高キッズ</v>
      </c>
      <c r="AO233" s="579"/>
      <c r="AP233" s="597" t="str">
        <f>AC240</f>
        <v>波田レインボー</v>
      </c>
      <c r="AQ233" s="598"/>
      <c r="AR233" s="394" t="s">
        <v>20</v>
      </c>
      <c r="AS233" s="340" t="s">
        <v>21</v>
      </c>
      <c r="AT233" s="340" t="s">
        <v>22</v>
      </c>
      <c r="AU233" s="340" t="s">
        <v>23</v>
      </c>
      <c r="AV233" s="340" t="s">
        <v>24</v>
      </c>
      <c r="AW233" s="346" t="s">
        <v>25</v>
      </c>
      <c r="AX233" s="346" t="s">
        <v>26</v>
      </c>
    </row>
    <row r="234" spans="2:50" ht="24.75" customHeight="1" thickTop="1" thickBot="1">
      <c r="B234" s="310" t="s">
        <v>2</v>
      </c>
      <c r="C234" s="306" t="s">
        <v>27</v>
      </c>
      <c r="D234" s="375" t="s">
        <v>3</v>
      </c>
      <c r="E234" s="312" t="s">
        <v>4</v>
      </c>
      <c r="F234" s="312"/>
      <c r="G234" s="312" t="s">
        <v>4</v>
      </c>
      <c r="H234" s="306" t="s">
        <v>27</v>
      </c>
      <c r="I234" s="375" t="s">
        <v>3</v>
      </c>
      <c r="J234" s="306" t="s">
        <v>27</v>
      </c>
      <c r="K234" s="395" t="s">
        <v>5</v>
      </c>
      <c r="M234" s="310" t="s">
        <v>2</v>
      </c>
      <c r="N234" s="306" t="s">
        <v>27</v>
      </c>
      <c r="O234" s="375" t="s">
        <v>3</v>
      </c>
      <c r="P234" s="312" t="s">
        <v>4</v>
      </c>
      <c r="Q234" s="312"/>
      <c r="R234" s="312" t="s">
        <v>4</v>
      </c>
      <c r="S234" s="306" t="s">
        <v>27</v>
      </c>
      <c r="T234" s="375" t="s">
        <v>3</v>
      </c>
      <c r="U234" s="306" t="s">
        <v>27</v>
      </c>
      <c r="V234" s="395" t="s">
        <v>5</v>
      </c>
      <c r="X234" s="615" t="str">
        <f>M229</f>
        <v>波田小学校体育館</v>
      </c>
      <c r="Y234" s="498">
        <v>1</v>
      </c>
      <c r="Z234" s="527" t="str">
        <f>対戦チーム表!E61</f>
        <v>美穂あなん</v>
      </c>
      <c r="AB234" s="393">
        <f>Y234</f>
        <v>1</v>
      </c>
      <c r="AC234" s="372" t="str">
        <f>Z234</f>
        <v>美穂あなん</v>
      </c>
      <c r="AD234" s="396"/>
      <c r="AE234" s="397"/>
      <c r="AF234" s="398">
        <f>AE235</f>
        <v>5</v>
      </c>
      <c r="AG234" s="399">
        <f>AD235</f>
        <v>21</v>
      </c>
      <c r="AH234" s="400">
        <f>AE236</f>
        <v>16</v>
      </c>
      <c r="AI234" s="401">
        <f>AD236</f>
        <v>21</v>
      </c>
      <c r="AJ234" s="398">
        <f>AE237</f>
        <v>0</v>
      </c>
      <c r="AK234" s="399">
        <f>AD237</f>
        <v>0</v>
      </c>
      <c r="AL234" s="400">
        <f>$AE238</f>
        <v>0</v>
      </c>
      <c r="AM234" s="401">
        <f>$AD238</f>
        <v>0</v>
      </c>
      <c r="AN234" s="398">
        <f>AE$239</f>
        <v>21</v>
      </c>
      <c r="AO234" s="399">
        <f>AD$239</f>
        <v>18</v>
      </c>
      <c r="AP234" s="400">
        <f>AE240</f>
        <v>21</v>
      </c>
      <c r="AQ234" s="401">
        <f>AD240</f>
        <v>3</v>
      </c>
      <c r="AR234" s="402">
        <f t="shared" ref="AR234:AR240" si="234">IF((AD234&lt;AE234),1,0)+IF((AF234&lt;AG234),1,0)+IF((AH234&lt;AI234),1,0)+IF((AJ234&lt;AK234),1,0)+IF((AL234&lt;AM234),1,0)+IF((AN234&lt;AO234),1,0)+IF((AP234&lt;AQ234),1,0)</f>
        <v>2</v>
      </c>
      <c r="AS234" s="403">
        <f t="shared" ref="AS234:AS240" si="235">IF((AE234&gt;AF234),1,0)+IF((AG234&gt;AH234),1,0)+IF((AI234&gt;AJ234),1,0)+IF((AK234&gt;AL234),1,0)+IF((AM234&gt;AN234),1,0)+IF((AO234&gt;AP234),1,0)+IF((AQ234&gt;AR234),1,0)</f>
        <v>3</v>
      </c>
      <c r="AT234" s="403">
        <f t="shared" ref="AT234:AU240" si="236">AD234+AF234+AH234+AJ234+AL234+AN234+AP234</f>
        <v>63</v>
      </c>
      <c r="AU234" s="403">
        <f t="shared" si="236"/>
        <v>63</v>
      </c>
      <c r="AV234" s="403">
        <f>AT234/AU234</f>
        <v>1</v>
      </c>
      <c r="AW234" s="403">
        <f>AT234-AU234</f>
        <v>0</v>
      </c>
      <c r="AX234" s="403">
        <f>_xlfn.RANK.EQ(AW234,AW234:AW240)</f>
        <v>4</v>
      </c>
    </row>
    <row r="235" spans="2:50" ht="28.5" customHeight="1" thickTop="1">
      <c r="B235" s="323">
        <v>1</v>
      </c>
      <c r="C235" s="474">
        <v>1</v>
      </c>
      <c r="D235" s="303" t="str">
        <f>VLOOKUP(C235,$Y$234:$Z$241,2)</f>
        <v>美穂あなん</v>
      </c>
      <c r="E235" s="426">
        <v>5</v>
      </c>
      <c r="F235" s="426" t="s">
        <v>6</v>
      </c>
      <c r="G235" s="426">
        <v>21</v>
      </c>
      <c r="H235" s="408">
        <v>2</v>
      </c>
      <c r="I235" s="303" t="str">
        <f>VLOOKUP(H235,$Y$234:$Z$241,2)</f>
        <v>城南</v>
      </c>
      <c r="J235" s="408">
        <v>5</v>
      </c>
      <c r="K235" s="404" t="str">
        <f>VLOOKUP(J235,$Y$234:$Z$241,2)</f>
        <v>塩尻ジュニア</v>
      </c>
      <c r="M235" s="481">
        <v>1</v>
      </c>
      <c r="N235" s="408">
        <v>3</v>
      </c>
      <c r="O235" s="303" t="str">
        <f>VLOOKUP(N235,$Y$234:$Z$241,2)</f>
        <v>なかがわ</v>
      </c>
      <c r="P235" s="482">
        <v>21</v>
      </c>
      <c r="Q235" s="482" t="s">
        <v>7</v>
      </c>
      <c r="R235" s="482">
        <v>17</v>
      </c>
      <c r="S235" s="408">
        <v>4</v>
      </c>
      <c r="T235" s="303" t="str">
        <f>VLOOKUP(S235,$Y$234:$Z$241,2)</f>
        <v>ソレイユ</v>
      </c>
      <c r="U235" s="408">
        <v>6</v>
      </c>
      <c r="V235" s="404" t="str">
        <f>VLOOKUP(U235,$Y$234:$Z$241,2)</f>
        <v>穂高キッズ</v>
      </c>
      <c r="X235" s="616"/>
      <c r="Y235" s="313">
        <v>2</v>
      </c>
      <c r="Z235" s="314" t="str">
        <f>対戦チーム表!E62</f>
        <v>城南</v>
      </c>
      <c r="AB235" s="393">
        <f t="shared" ref="AB235:AB240" si="237">Y235</f>
        <v>2</v>
      </c>
      <c r="AC235" s="372" t="str">
        <f t="shared" ref="AC235:AC240" si="238">Z235</f>
        <v>城南</v>
      </c>
      <c r="AD235" s="336">
        <f>G235</f>
        <v>21</v>
      </c>
      <c r="AE235" s="337">
        <f>E235</f>
        <v>5</v>
      </c>
      <c r="AF235" s="396"/>
      <c r="AG235" s="397"/>
      <c r="AH235" s="400">
        <f>AG236</f>
        <v>21</v>
      </c>
      <c r="AI235" s="401">
        <f>AF236</f>
        <v>18</v>
      </c>
      <c r="AJ235" s="398">
        <f>AG237</f>
        <v>21</v>
      </c>
      <c r="AK235" s="399">
        <f>AF237</f>
        <v>10</v>
      </c>
      <c r="AL235" s="400">
        <f>AG238</f>
        <v>0</v>
      </c>
      <c r="AM235" s="401">
        <f>AF238</f>
        <v>0</v>
      </c>
      <c r="AN235" s="398">
        <f>AG239</f>
        <v>0</v>
      </c>
      <c r="AO235" s="399">
        <f>AF$239</f>
        <v>0</v>
      </c>
      <c r="AP235" s="400">
        <f>AG240</f>
        <v>21</v>
      </c>
      <c r="AQ235" s="401">
        <f>AF240</f>
        <v>2</v>
      </c>
      <c r="AR235" s="402">
        <f t="shared" si="234"/>
        <v>0</v>
      </c>
      <c r="AS235" s="403">
        <f t="shared" si="235"/>
        <v>3</v>
      </c>
      <c r="AT235" s="403">
        <f t="shared" si="236"/>
        <v>84</v>
      </c>
      <c r="AU235" s="403">
        <f t="shared" si="236"/>
        <v>35</v>
      </c>
      <c r="AV235" s="403">
        <f t="shared" ref="AV235:AV240" si="239">AT235/AU235</f>
        <v>2.4</v>
      </c>
      <c r="AW235" s="403">
        <f t="shared" ref="AW235:AW240" si="240">AT235-AU235</f>
        <v>49</v>
      </c>
      <c r="AX235" s="403">
        <f t="shared" ref="AX235" si="241">_xlfn.RANK.EQ(AW235,AW235:AW241)</f>
        <v>1</v>
      </c>
    </row>
    <row r="236" spans="2:50" ht="28.5" customHeight="1">
      <c r="B236" s="338">
        <v>2</v>
      </c>
      <c r="C236" s="475">
        <v>5</v>
      </c>
      <c r="D236" s="303" t="str">
        <f t="shared" ref="D236:D241" si="242">VLOOKUP(C236,$Y$234:$Z$241,2)</f>
        <v>塩尻ジュニア</v>
      </c>
      <c r="E236" s="427">
        <v>21</v>
      </c>
      <c r="F236" s="427" t="s">
        <v>6</v>
      </c>
      <c r="G236" s="427">
        <v>16</v>
      </c>
      <c r="H236" s="339">
        <v>6</v>
      </c>
      <c r="I236" s="303" t="str">
        <f t="shared" ref="I236:I241" si="243">VLOOKUP(H236,$Y$234:$Z$241,2)</f>
        <v>穂高キッズ</v>
      </c>
      <c r="J236" s="339">
        <v>2</v>
      </c>
      <c r="K236" s="345" t="str">
        <f t="shared" ref="K236:K241" si="244">VLOOKUP(J236,$Y$234:$Z$241,2)</f>
        <v>城南</v>
      </c>
      <c r="M236" s="483">
        <v>2</v>
      </c>
      <c r="N236" s="339">
        <v>7</v>
      </c>
      <c r="O236" s="303" t="str">
        <f t="shared" ref="O236:O241" si="245">VLOOKUP(N236,$Y$234:$Z$241,2)</f>
        <v>波田レインボー</v>
      </c>
      <c r="P236" s="451">
        <v>3</v>
      </c>
      <c r="Q236" s="451" t="s">
        <v>6</v>
      </c>
      <c r="R236" s="451">
        <v>21</v>
      </c>
      <c r="S236" s="339">
        <v>1</v>
      </c>
      <c r="T236" s="303" t="str">
        <f t="shared" ref="T236:T241" si="246">VLOOKUP(S236,$Y$234:$Z$241,2)</f>
        <v>美穂あなん</v>
      </c>
      <c r="U236" s="339">
        <v>3</v>
      </c>
      <c r="V236" s="345" t="str">
        <f t="shared" ref="V236:V241" si="247">VLOOKUP(U236,$Y$234:$Z$241,2)</f>
        <v>なかがわ</v>
      </c>
      <c r="X236" s="616"/>
      <c r="Y236" s="313">
        <v>3</v>
      </c>
      <c r="Z236" s="314" t="str">
        <f>対戦チーム表!E63</f>
        <v>なかがわ</v>
      </c>
      <c r="AB236" s="393">
        <f t="shared" si="237"/>
        <v>3</v>
      </c>
      <c r="AC236" s="372" t="str">
        <f t="shared" si="238"/>
        <v>なかがわ</v>
      </c>
      <c r="AD236" s="336">
        <f>R238</f>
        <v>21</v>
      </c>
      <c r="AE236" s="337">
        <f>P238</f>
        <v>16</v>
      </c>
      <c r="AF236" s="336">
        <f>G237</f>
        <v>18</v>
      </c>
      <c r="AG236" s="337">
        <f>E237</f>
        <v>21</v>
      </c>
      <c r="AH236" s="409"/>
      <c r="AI236" s="410"/>
      <c r="AJ236" s="398">
        <f>AI237</f>
        <v>21</v>
      </c>
      <c r="AK236" s="399">
        <f>AH237</f>
        <v>17</v>
      </c>
      <c r="AL236" s="398">
        <f>AI238</f>
        <v>21</v>
      </c>
      <c r="AM236" s="401">
        <f>AH238</f>
        <v>11</v>
      </c>
      <c r="AN236" s="398">
        <f>AI239</f>
        <v>0</v>
      </c>
      <c r="AO236" s="399">
        <f>AH239</f>
        <v>0</v>
      </c>
      <c r="AP236" s="400">
        <f>AI240</f>
        <v>0</v>
      </c>
      <c r="AQ236" s="401">
        <f>AH240</f>
        <v>0</v>
      </c>
      <c r="AR236" s="402">
        <f t="shared" si="234"/>
        <v>1</v>
      </c>
      <c r="AS236" s="403">
        <f t="shared" si="235"/>
        <v>2</v>
      </c>
      <c r="AT236" s="403">
        <f t="shared" si="236"/>
        <v>81</v>
      </c>
      <c r="AU236" s="403">
        <f t="shared" si="236"/>
        <v>65</v>
      </c>
      <c r="AV236" s="403">
        <f t="shared" si="239"/>
        <v>1.2461538461538462</v>
      </c>
      <c r="AW236" s="403">
        <f t="shared" si="240"/>
        <v>16</v>
      </c>
      <c r="AX236" s="403">
        <f>_xlfn.RANK.EQ(AW236,AW236:AW244)</f>
        <v>2</v>
      </c>
    </row>
    <row r="237" spans="2:50" ht="28.5" customHeight="1">
      <c r="B237" s="338">
        <v>3</v>
      </c>
      <c r="C237" s="475">
        <v>2</v>
      </c>
      <c r="D237" s="303" t="str">
        <f t="shared" si="242"/>
        <v>城南</v>
      </c>
      <c r="E237" s="427">
        <v>21</v>
      </c>
      <c r="F237" s="427" t="s">
        <v>6</v>
      </c>
      <c r="G237" s="427">
        <v>18</v>
      </c>
      <c r="H237" s="339">
        <v>3</v>
      </c>
      <c r="I237" s="303" t="str">
        <f t="shared" si="243"/>
        <v>なかがわ</v>
      </c>
      <c r="J237" s="339">
        <v>1</v>
      </c>
      <c r="K237" s="345" t="str">
        <f t="shared" si="244"/>
        <v>美穂あなん</v>
      </c>
      <c r="M237" s="483">
        <v>3</v>
      </c>
      <c r="N237" s="339">
        <v>4</v>
      </c>
      <c r="O237" s="303" t="str">
        <f t="shared" si="245"/>
        <v>ソレイユ</v>
      </c>
      <c r="P237" s="451">
        <v>11</v>
      </c>
      <c r="Q237" s="451" t="s">
        <v>6</v>
      </c>
      <c r="R237" s="451">
        <v>21</v>
      </c>
      <c r="S237" s="339">
        <v>5</v>
      </c>
      <c r="T237" s="303" t="str">
        <f t="shared" si="246"/>
        <v>塩尻ジュニア</v>
      </c>
      <c r="U237" s="339">
        <v>7</v>
      </c>
      <c r="V237" s="345" t="str">
        <f t="shared" si="247"/>
        <v>波田レインボー</v>
      </c>
      <c r="X237" s="616"/>
      <c r="Y237" s="313">
        <v>4</v>
      </c>
      <c r="Z237" s="314" t="str">
        <f>対戦チーム表!E64</f>
        <v>ソレイユ</v>
      </c>
      <c r="AB237" s="393">
        <f t="shared" si="237"/>
        <v>4</v>
      </c>
      <c r="AC237" s="372" t="str">
        <f t="shared" si="238"/>
        <v>ソレイユ</v>
      </c>
      <c r="AD237" s="413"/>
      <c r="AE237" s="414"/>
      <c r="AF237" s="336">
        <f>G239</f>
        <v>10</v>
      </c>
      <c r="AG237" s="337">
        <f>E239</f>
        <v>21</v>
      </c>
      <c r="AH237" s="355">
        <f>R235</f>
        <v>17</v>
      </c>
      <c r="AI237" s="356">
        <f>P235</f>
        <v>21</v>
      </c>
      <c r="AJ237" s="396"/>
      <c r="AK237" s="397"/>
      <c r="AL237" s="400">
        <f>AK238</f>
        <v>11</v>
      </c>
      <c r="AM237" s="401">
        <f>AJ238</f>
        <v>21</v>
      </c>
      <c r="AN237" s="398">
        <f>AK239</f>
        <v>19</v>
      </c>
      <c r="AO237" s="399">
        <f>AJ$239</f>
        <v>21</v>
      </c>
      <c r="AP237" s="400">
        <f>AK240</f>
        <v>0</v>
      </c>
      <c r="AQ237" s="401">
        <f>AJ240</f>
        <v>0</v>
      </c>
      <c r="AR237" s="402">
        <f t="shared" si="234"/>
        <v>4</v>
      </c>
      <c r="AS237" s="403">
        <f t="shared" si="235"/>
        <v>4</v>
      </c>
      <c r="AT237" s="403">
        <f t="shared" si="236"/>
        <v>57</v>
      </c>
      <c r="AU237" s="403">
        <f t="shared" si="236"/>
        <v>84</v>
      </c>
      <c r="AV237" s="403">
        <f t="shared" si="239"/>
        <v>0.6785714285714286</v>
      </c>
      <c r="AW237" s="403">
        <f t="shared" si="240"/>
        <v>-27</v>
      </c>
      <c r="AX237" s="403">
        <f>_xlfn.RANK.EQ(AW237,AW237:AW245)</f>
        <v>3</v>
      </c>
    </row>
    <row r="238" spans="2:50" ht="28.5" customHeight="1">
      <c r="B238" s="338">
        <v>4</v>
      </c>
      <c r="C238" s="339">
        <v>6</v>
      </c>
      <c r="D238" s="303" t="str">
        <f t="shared" si="242"/>
        <v>穂高キッズ</v>
      </c>
      <c r="E238" s="427">
        <v>9</v>
      </c>
      <c r="F238" s="427" t="s">
        <v>7</v>
      </c>
      <c r="G238" s="427">
        <v>21</v>
      </c>
      <c r="H238" s="339">
        <v>7</v>
      </c>
      <c r="I238" s="303" t="str">
        <f t="shared" si="243"/>
        <v>波田レインボー</v>
      </c>
      <c r="J238" s="339">
        <v>5</v>
      </c>
      <c r="K238" s="345" t="str">
        <f t="shared" si="244"/>
        <v>塩尻ジュニア</v>
      </c>
      <c r="M238" s="483">
        <v>4</v>
      </c>
      <c r="N238" s="339">
        <v>1</v>
      </c>
      <c r="O238" s="303" t="str">
        <f t="shared" si="245"/>
        <v>美穂あなん</v>
      </c>
      <c r="P238" s="451">
        <v>16</v>
      </c>
      <c r="Q238" s="451" t="s">
        <v>6</v>
      </c>
      <c r="R238" s="451">
        <v>21</v>
      </c>
      <c r="S238" s="339">
        <v>3</v>
      </c>
      <c r="T238" s="303" t="str">
        <f t="shared" si="246"/>
        <v>なかがわ</v>
      </c>
      <c r="U238" s="339">
        <v>4</v>
      </c>
      <c r="V238" s="345" t="str">
        <f t="shared" si="247"/>
        <v>ソレイユ</v>
      </c>
      <c r="X238" s="616"/>
      <c r="Y238" s="313">
        <v>5</v>
      </c>
      <c r="Z238" s="314" t="str">
        <f>対戦チーム表!E65</f>
        <v>塩尻ジュニア</v>
      </c>
      <c r="AB238" s="393">
        <f t="shared" si="237"/>
        <v>5</v>
      </c>
      <c r="AC238" s="372" t="str">
        <f t="shared" si="238"/>
        <v>塩尻ジュニア</v>
      </c>
      <c r="AD238" s="413"/>
      <c r="AE238" s="414"/>
      <c r="AF238" s="468"/>
      <c r="AG238" s="414"/>
      <c r="AH238" s="355">
        <f>R239</f>
        <v>11</v>
      </c>
      <c r="AI238" s="356">
        <f>P239</f>
        <v>21</v>
      </c>
      <c r="AJ238" s="336">
        <f>R237</f>
        <v>21</v>
      </c>
      <c r="AK238" s="337">
        <f>P237</f>
        <v>11</v>
      </c>
      <c r="AL238" s="409"/>
      <c r="AM238" s="410"/>
      <c r="AN238" s="398">
        <f>AM239</f>
        <v>21</v>
      </c>
      <c r="AO238" s="399">
        <f>AL239</f>
        <v>16</v>
      </c>
      <c r="AP238" s="400">
        <f>AM240</f>
        <v>21</v>
      </c>
      <c r="AQ238" s="401">
        <f>AL240</f>
        <v>7</v>
      </c>
      <c r="AR238" s="402">
        <f t="shared" si="234"/>
        <v>1</v>
      </c>
      <c r="AS238" s="403">
        <f t="shared" si="235"/>
        <v>2</v>
      </c>
      <c r="AT238" s="403">
        <f t="shared" si="236"/>
        <v>74</v>
      </c>
      <c r="AU238" s="403">
        <f t="shared" si="236"/>
        <v>55</v>
      </c>
      <c r="AV238" s="403">
        <f t="shared" si="239"/>
        <v>1.3454545454545455</v>
      </c>
      <c r="AW238" s="403">
        <f t="shared" si="240"/>
        <v>19</v>
      </c>
      <c r="AX238" s="403">
        <f>_xlfn.RANK.EQ(AW238,AW238:AW246)</f>
        <v>1</v>
      </c>
    </row>
    <row r="239" spans="2:50" ht="28.5" customHeight="1">
      <c r="B239" s="338">
        <v>5</v>
      </c>
      <c r="C239" s="475">
        <v>2</v>
      </c>
      <c r="D239" s="303" t="str">
        <f t="shared" si="242"/>
        <v>城南</v>
      </c>
      <c r="E239" s="427">
        <v>21</v>
      </c>
      <c r="F239" s="427" t="s">
        <v>6</v>
      </c>
      <c r="G239" s="427">
        <v>10</v>
      </c>
      <c r="H239" s="339">
        <v>4</v>
      </c>
      <c r="I239" s="303" t="str">
        <f t="shared" si="243"/>
        <v>ソレイユ</v>
      </c>
      <c r="J239" s="339">
        <v>6</v>
      </c>
      <c r="K239" s="345" t="str">
        <f t="shared" si="244"/>
        <v>穂高キッズ</v>
      </c>
      <c r="M239" s="483">
        <v>5</v>
      </c>
      <c r="N239" s="339">
        <v>3</v>
      </c>
      <c r="O239" s="303" t="str">
        <f t="shared" si="245"/>
        <v>なかがわ</v>
      </c>
      <c r="P239" s="340">
        <v>21</v>
      </c>
      <c r="Q239" s="451" t="s">
        <v>6</v>
      </c>
      <c r="R239" s="451">
        <v>11</v>
      </c>
      <c r="S239" s="339">
        <v>5</v>
      </c>
      <c r="T239" s="303" t="str">
        <f t="shared" si="246"/>
        <v>塩尻ジュニア</v>
      </c>
      <c r="U239" s="339">
        <v>7</v>
      </c>
      <c r="V239" s="345" t="str">
        <f t="shared" si="247"/>
        <v>波田レインボー</v>
      </c>
      <c r="X239" s="616"/>
      <c r="Y239" s="504">
        <v>6</v>
      </c>
      <c r="Z239" s="314" t="str">
        <f>対戦チーム表!E66</f>
        <v>穂高キッズ</v>
      </c>
      <c r="AB239" s="393">
        <f t="shared" si="237"/>
        <v>6</v>
      </c>
      <c r="AC239" s="372" t="str">
        <f t="shared" si="238"/>
        <v>穂高キッズ</v>
      </c>
      <c r="AD239" s="336">
        <f>E240</f>
        <v>18</v>
      </c>
      <c r="AE239" s="337">
        <f>G240</f>
        <v>21</v>
      </c>
      <c r="AF239" s="413"/>
      <c r="AG239" s="414"/>
      <c r="AH239" s="411"/>
      <c r="AI239" s="412"/>
      <c r="AJ239" s="336">
        <f>G241</f>
        <v>21</v>
      </c>
      <c r="AK239" s="337">
        <f>E241</f>
        <v>19</v>
      </c>
      <c r="AL239" s="355">
        <f>G236</f>
        <v>16</v>
      </c>
      <c r="AM239" s="356">
        <f>E236</f>
        <v>21</v>
      </c>
      <c r="AN239" s="396"/>
      <c r="AO239" s="397"/>
      <c r="AP239" s="400">
        <f>AO240</f>
        <v>9</v>
      </c>
      <c r="AQ239" s="401">
        <f>AN240</f>
        <v>21</v>
      </c>
      <c r="AR239" s="402">
        <f t="shared" si="234"/>
        <v>3</v>
      </c>
      <c r="AS239" s="403">
        <f t="shared" si="235"/>
        <v>4</v>
      </c>
      <c r="AT239" s="403">
        <f t="shared" si="236"/>
        <v>64</v>
      </c>
      <c r="AU239" s="403">
        <f t="shared" si="236"/>
        <v>82</v>
      </c>
      <c r="AV239" s="403">
        <f t="shared" si="239"/>
        <v>0.78048780487804881</v>
      </c>
      <c r="AW239" s="403">
        <f t="shared" si="240"/>
        <v>-18</v>
      </c>
      <c r="AX239" s="403">
        <f>_xlfn.RANK.EQ(AW239,AW239:AW247)</f>
        <v>3</v>
      </c>
    </row>
    <row r="240" spans="2:50" ht="28.5" customHeight="1" thickBot="1">
      <c r="B240" s="338">
        <v>6</v>
      </c>
      <c r="C240" s="475">
        <v>6</v>
      </c>
      <c r="D240" s="303" t="str">
        <f t="shared" si="242"/>
        <v>穂高キッズ</v>
      </c>
      <c r="E240" s="427">
        <v>18</v>
      </c>
      <c r="F240" s="427" t="s">
        <v>6</v>
      </c>
      <c r="G240" s="427">
        <v>21</v>
      </c>
      <c r="H240" s="486">
        <v>1</v>
      </c>
      <c r="I240" s="303" t="str">
        <f t="shared" si="243"/>
        <v>美穂あなん</v>
      </c>
      <c r="J240" s="339">
        <v>3</v>
      </c>
      <c r="K240" s="345" t="str">
        <f t="shared" si="244"/>
        <v>なかがわ</v>
      </c>
      <c r="M240" s="485">
        <v>6</v>
      </c>
      <c r="N240" s="486">
        <v>7</v>
      </c>
      <c r="O240" s="487" t="str">
        <f t="shared" si="245"/>
        <v>波田レインボー</v>
      </c>
      <c r="P240" s="488">
        <v>2</v>
      </c>
      <c r="Q240" s="488" t="s">
        <v>6</v>
      </c>
      <c r="R240" s="488">
        <v>21</v>
      </c>
      <c r="S240" s="486">
        <v>2</v>
      </c>
      <c r="T240" s="487" t="str">
        <f t="shared" si="246"/>
        <v>城南</v>
      </c>
      <c r="U240" s="486">
        <v>4</v>
      </c>
      <c r="V240" s="345" t="str">
        <f t="shared" si="247"/>
        <v>ソレイユ</v>
      </c>
      <c r="X240" s="617"/>
      <c r="Y240" s="357">
        <v>7</v>
      </c>
      <c r="Z240" s="358" t="str">
        <f>対戦チーム表!E67</f>
        <v>波田レインボー</v>
      </c>
      <c r="AB240" s="393">
        <f t="shared" si="237"/>
        <v>7</v>
      </c>
      <c r="AC240" s="372" t="str">
        <f t="shared" si="238"/>
        <v>波田レインボー</v>
      </c>
      <c r="AD240" s="336">
        <f>P236</f>
        <v>3</v>
      </c>
      <c r="AE240" s="337">
        <f>R236</f>
        <v>21</v>
      </c>
      <c r="AF240" s="336">
        <f>P240</f>
        <v>2</v>
      </c>
      <c r="AG240" s="337">
        <f>R240</f>
        <v>21</v>
      </c>
      <c r="AH240" s="466"/>
      <c r="AI240" s="412"/>
      <c r="AJ240" s="413"/>
      <c r="AK240" s="414"/>
      <c r="AL240" s="355">
        <f>R241</f>
        <v>7</v>
      </c>
      <c r="AM240" s="356">
        <f>P241</f>
        <v>21</v>
      </c>
      <c r="AN240" s="336">
        <f>G238</f>
        <v>21</v>
      </c>
      <c r="AO240" s="337">
        <f>E238</f>
        <v>9</v>
      </c>
      <c r="AP240" s="409"/>
      <c r="AQ240" s="410"/>
      <c r="AR240" s="402">
        <f t="shared" si="234"/>
        <v>3</v>
      </c>
      <c r="AS240" s="403">
        <f t="shared" si="235"/>
        <v>3</v>
      </c>
      <c r="AT240" s="403">
        <f t="shared" si="236"/>
        <v>33</v>
      </c>
      <c r="AU240" s="403">
        <f t="shared" si="236"/>
        <v>72</v>
      </c>
      <c r="AV240" s="403">
        <f t="shared" si="239"/>
        <v>0.45833333333333331</v>
      </c>
      <c r="AW240" s="403">
        <f t="shared" si="240"/>
        <v>-39</v>
      </c>
      <c r="AX240" s="403">
        <f>_xlfn.RANK.EQ(AW240,AW240:AW248)</f>
        <v>4</v>
      </c>
    </row>
    <row r="241" spans="2:50" ht="28.5" customHeight="1" thickBot="1">
      <c r="B241" s="359">
        <v>7</v>
      </c>
      <c r="C241" s="478">
        <v>4</v>
      </c>
      <c r="D241" s="416" t="str">
        <f t="shared" si="242"/>
        <v>ソレイユ</v>
      </c>
      <c r="E241" s="470">
        <v>19</v>
      </c>
      <c r="F241" s="470" t="s">
        <v>6</v>
      </c>
      <c r="G241" s="470">
        <v>21</v>
      </c>
      <c r="H241" s="364">
        <v>6</v>
      </c>
      <c r="I241" s="391" t="str">
        <f t="shared" si="243"/>
        <v>穂高キッズ</v>
      </c>
      <c r="J241" s="360">
        <v>1</v>
      </c>
      <c r="K241" s="367" t="str">
        <f t="shared" si="244"/>
        <v>美穂あなん</v>
      </c>
      <c r="M241" s="489">
        <v>7</v>
      </c>
      <c r="N241" s="364">
        <v>5</v>
      </c>
      <c r="O241" s="416" t="str">
        <f t="shared" si="245"/>
        <v>塩尻ジュニア</v>
      </c>
      <c r="P241" s="455">
        <v>21</v>
      </c>
      <c r="Q241" s="455" t="s">
        <v>6</v>
      </c>
      <c r="R241" s="455">
        <v>7</v>
      </c>
      <c r="S241" s="364">
        <v>7</v>
      </c>
      <c r="T241" s="416" t="str">
        <f t="shared" si="246"/>
        <v>波田レインボー</v>
      </c>
      <c r="U241" s="364">
        <v>2</v>
      </c>
      <c r="V241" s="367" t="str">
        <f t="shared" si="247"/>
        <v>城南</v>
      </c>
      <c r="X241" s="292"/>
      <c r="Y241" s="292"/>
      <c r="Z241" s="292"/>
    </row>
    <row r="242" spans="2:50" ht="15.75" customHeight="1">
      <c r="B242" s="290"/>
      <c r="C242" s="290"/>
      <c r="D242" s="291"/>
      <c r="E242" s="290"/>
      <c r="F242" s="290"/>
      <c r="G242" s="290"/>
      <c r="H242" s="290"/>
      <c r="I242" s="291"/>
      <c r="J242" s="290"/>
      <c r="K242" s="291"/>
      <c r="M242" s="290"/>
      <c r="N242" s="290"/>
      <c r="O242" s="291"/>
      <c r="P242" s="290"/>
      <c r="Q242" s="290"/>
      <c r="R242" s="290"/>
      <c r="S242" s="290"/>
      <c r="T242" s="291"/>
      <c r="U242" s="290"/>
      <c r="V242" s="291"/>
      <c r="X242" s="292"/>
      <c r="Y242" s="292"/>
      <c r="Z242" s="292"/>
    </row>
    <row r="243" spans="2:50">
      <c r="B243" s="582" t="s">
        <v>18</v>
      </c>
      <c r="C243" s="582"/>
      <c r="D243" s="583"/>
      <c r="E243" s="583"/>
      <c r="F243" s="290"/>
      <c r="G243" s="290"/>
      <c r="H243" s="290"/>
      <c r="I243" s="291"/>
      <c r="J243" s="290"/>
      <c r="K243" s="291"/>
      <c r="M243" s="290"/>
      <c r="N243" s="290"/>
      <c r="O243" s="291"/>
      <c r="P243" s="290"/>
      <c r="Q243" s="290"/>
      <c r="R243" s="290"/>
      <c r="S243" s="290"/>
      <c r="T243" s="291"/>
      <c r="U243" s="290"/>
      <c r="V243" s="291"/>
      <c r="X243" s="293" t="s">
        <v>11</v>
      </c>
      <c r="Y243" s="292"/>
      <c r="Z243" s="292"/>
    </row>
    <row r="244" spans="2:50" ht="18.95" customHeight="1" thickBot="1"/>
    <row r="245" spans="2:50" ht="24.75" customHeight="1" thickBot="1">
      <c r="B245" s="584" t="s">
        <v>12</v>
      </c>
      <c r="C245" s="585"/>
      <c r="D245" s="585"/>
      <c r="E245" s="585"/>
      <c r="F245" s="585"/>
      <c r="G245" s="585"/>
      <c r="H245" s="585"/>
      <c r="I245" s="585"/>
      <c r="J245" s="585"/>
      <c r="K245" s="586"/>
      <c r="M245" s="584" t="s">
        <v>13</v>
      </c>
      <c r="N245" s="585"/>
      <c r="O245" s="585"/>
      <c r="P245" s="585"/>
      <c r="Q245" s="585"/>
      <c r="R245" s="585"/>
      <c r="S245" s="585"/>
      <c r="T245" s="585"/>
      <c r="U245" s="585"/>
      <c r="V245" s="586"/>
      <c r="X245" s="509" t="s">
        <v>0</v>
      </c>
      <c r="Y245" s="510" t="s">
        <v>123</v>
      </c>
      <c r="Z245" s="511" t="s">
        <v>1</v>
      </c>
      <c r="AB245" s="393" t="s">
        <v>29</v>
      </c>
      <c r="AC245" s="419"/>
      <c r="AD245" s="603" t="str">
        <f>AC246</f>
        <v>堀金Wish</v>
      </c>
      <c r="AE245" s="579"/>
      <c r="AF245" s="578" t="str">
        <f>AC247</f>
        <v>七二会</v>
      </c>
      <c r="AG245" s="579"/>
      <c r="AH245" s="578" t="str">
        <f>AC248</f>
        <v>阿智</v>
      </c>
      <c r="AI245" s="579"/>
      <c r="AJ245" s="578" t="str">
        <f>AC249</f>
        <v>塩尻ジュニア</v>
      </c>
      <c r="AK245" s="579"/>
      <c r="AL245" s="578" t="str">
        <f>AC250</f>
        <v>なかがわ</v>
      </c>
      <c r="AM245" s="579"/>
      <c r="AN245" s="578" t="str">
        <f>AC251</f>
        <v>穂高キッズ</v>
      </c>
      <c r="AO245" s="579"/>
      <c r="AP245" s="578" t="str">
        <f>AC252</f>
        <v>波田レインボー</v>
      </c>
      <c r="AQ245" s="604"/>
      <c r="AR245" s="394" t="s">
        <v>20</v>
      </c>
      <c r="AS245" s="340" t="s">
        <v>21</v>
      </c>
      <c r="AT245" s="340" t="s">
        <v>22</v>
      </c>
      <c r="AU245" s="340" t="s">
        <v>23</v>
      </c>
      <c r="AV245" s="340" t="s">
        <v>24</v>
      </c>
      <c r="AW245" s="346" t="s">
        <v>25</v>
      </c>
      <c r="AX245" s="346" t="s">
        <v>26</v>
      </c>
    </row>
    <row r="246" spans="2:50" ht="24.75" customHeight="1" thickTop="1" thickBot="1">
      <c r="B246" s="310" t="s">
        <v>2</v>
      </c>
      <c r="C246" s="306" t="s">
        <v>27</v>
      </c>
      <c r="D246" s="375" t="s">
        <v>3</v>
      </c>
      <c r="E246" s="312" t="s">
        <v>4</v>
      </c>
      <c r="F246" s="312"/>
      <c r="G246" s="312" t="s">
        <v>4</v>
      </c>
      <c r="H246" s="306" t="s">
        <v>27</v>
      </c>
      <c r="I246" s="375" t="s">
        <v>3</v>
      </c>
      <c r="J246" s="306" t="s">
        <v>27</v>
      </c>
      <c r="K246" s="395" t="s">
        <v>5</v>
      </c>
      <c r="M246" s="310" t="s">
        <v>2</v>
      </c>
      <c r="N246" s="306" t="s">
        <v>27</v>
      </c>
      <c r="O246" s="375" t="s">
        <v>3</v>
      </c>
      <c r="P246" s="312" t="s">
        <v>4</v>
      </c>
      <c r="Q246" s="312"/>
      <c r="R246" s="312" t="s">
        <v>4</v>
      </c>
      <c r="S246" s="306" t="s">
        <v>27</v>
      </c>
      <c r="T246" s="375" t="s">
        <v>3</v>
      </c>
      <c r="U246" s="306" t="s">
        <v>27</v>
      </c>
      <c r="V246" s="395" t="s">
        <v>5</v>
      </c>
      <c r="X246" s="615" t="str">
        <f>X234</f>
        <v>波田小学校体育館</v>
      </c>
      <c r="Y246" s="498">
        <v>1</v>
      </c>
      <c r="Z246" s="513" t="str">
        <f>対戦チーム表!K61</f>
        <v>堀金Wish</v>
      </c>
      <c r="AB246" s="393">
        <f>Y246</f>
        <v>1</v>
      </c>
      <c r="AC246" s="372" t="str">
        <f>Z246</f>
        <v>堀金Wish</v>
      </c>
      <c r="AD246" s="396"/>
      <c r="AE246" s="397"/>
      <c r="AF246" s="398">
        <f>AE247</f>
        <v>12</v>
      </c>
      <c r="AG246" s="399">
        <f>AD247</f>
        <v>21</v>
      </c>
      <c r="AH246" s="400">
        <f>AE248</f>
        <v>9</v>
      </c>
      <c r="AI246" s="401">
        <f>AD248</f>
        <v>21</v>
      </c>
      <c r="AJ246" s="398">
        <f>AE249</f>
        <v>0</v>
      </c>
      <c r="AK246" s="399">
        <f>AD249</f>
        <v>0</v>
      </c>
      <c r="AL246" s="400">
        <f>AE250</f>
        <v>0</v>
      </c>
      <c r="AM246" s="401">
        <f>AD250</f>
        <v>0</v>
      </c>
      <c r="AN246" s="398">
        <f>AE251</f>
        <v>14</v>
      </c>
      <c r="AO246" s="399">
        <f>AD251</f>
        <v>21</v>
      </c>
      <c r="AP246" s="400">
        <f>AE252</f>
        <v>21</v>
      </c>
      <c r="AQ246" s="401">
        <f>AD252</f>
        <v>7</v>
      </c>
      <c r="AR246" s="402">
        <f>IF((AD246&lt;AE246),1,0)+IF((AF246&lt;AG246),1,0)+IF((AH246&lt;AI246),1,0)+IF((AJ246&lt;AK246),1,0)+IF((AL246&lt;AM246),1,0)+IF((AN246&lt;AO246),1,0)+IF((AP246&lt;AQ246),1,0)</f>
        <v>3</v>
      </c>
      <c r="AS246" s="403">
        <f t="shared" ref="AS246:AS252" si="248">IF((AE246&gt;AF246),1,0)+IF((AG246&gt;AH246),1,0)+IF((AI246&gt;AJ246),1,0)+IF((AK246&gt;AL246),1,0)+IF((AM246&gt;AN246),1,0)+IF((AO246&gt;AP246),1,0)+IF((AQ246&gt;AR246),1,0)</f>
        <v>3</v>
      </c>
      <c r="AT246" s="403">
        <f t="shared" ref="AT246:AU252" si="249">AD246+AF246+AH246+AJ246+AL246+AN246+AP246</f>
        <v>56</v>
      </c>
      <c r="AU246" s="403">
        <f t="shared" si="249"/>
        <v>70</v>
      </c>
      <c r="AV246" s="403">
        <f>AT246/AU246</f>
        <v>0.8</v>
      </c>
      <c r="AW246" s="403">
        <f>AT246-AU246</f>
        <v>-14</v>
      </c>
      <c r="AX246" s="403">
        <f>_xlfn.RANK.EQ(AW246,AW246:AW252)</f>
        <v>5</v>
      </c>
    </row>
    <row r="247" spans="2:50" ht="28.5" customHeight="1" thickTop="1">
      <c r="B247" s="323">
        <v>1</v>
      </c>
      <c r="C247" s="408">
        <v>1</v>
      </c>
      <c r="D247" s="380" t="str">
        <f>VLOOKUP(C247,$Y$246:$Z$253,2)</f>
        <v>堀金Wish</v>
      </c>
      <c r="E247" s="448">
        <v>12</v>
      </c>
      <c r="F247" s="448" t="s">
        <v>6</v>
      </c>
      <c r="G247" s="448">
        <v>21</v>
      </c>
      <c r="H247" s="408">
        <v>2</v>
      </c>
      <c r="I247" s="380" t="str">
        <f>VLOOKUP(H247,$Y$246:$Z$253,2)</f>
        <v>七二会</v>
      </c>
      <c r="J247" s="408">
        <v>5</v>
      </c>
      <c r="K247" s="528" t="str">
        <f>VLOOKUP(J247,$Y$246:$Z$253,2)</f>
        <v>なかがわ</v>
      </c>
      <c r="L247" s="529"/>
      <c r="M247" s="323">
        <v>1</v>
      </c>
      <c r="N247" s="408">
        <v>3</v>
      </c>
      <c r="O247" s="380" t="str">
        <f>VLOOKUP(N247,$Y$246:$Z$253,2)</f>
        <v>阿智</v>
      </c>
      <c r="P247" s="448">
        <v>21</v>
      </c>
      <c r="Q247" s="448" t="s">
        <v>7</v>
      </c>
      <c r="R247" s="448">
        <v>13</v>
      </c>
      <c r="S247" s="408">
        <f>Y249</f>
        <v>4</v>
      </c>
      <c r="T247" s="380" t="str">
        <f>VLOOKUP(S247,$Y$246:$Z$253,2)</f>
        <v>塩尻ジュニア</v>
      </c>
      <c r="U247" s="408">
        <v>6</v>
      </c>
      <c r="V247" s="330" t="str">
        <f>VLOOKUP(U247,$Y$246:$Z$253,2)</f>
        <v>穂高キッズ</v>
      </c>
      <c r="X247" s="616"/>
      <c r="Y247" s="313">
        <v>2</v>
      </c>
      <c r="Z247" s="314" t="str">
        <f>対戦チーム表!K62</f>
        <v>七二会</v>
      </c>
      <c r="AB247" s="393">
        <f t="shared" ref="AB247:AB252" si="250">Y247</f>
        <v>2</v>
      </c>
      <c r="AC247" s="372" t="str">
        <f t="shared" ref="AC247:AC252" si="251">Z247</f>
        <v>七二会</v>
      </c>
      <c r="AD247" s="468">
        <f>G247</f>
        <v>21</v>
      </c>
      <c r="AE247" s="414">
        <f>E247</f>
        <v>12</v>
      </c>
      <c r="AF247" s="396"/>
      <c r="AG247" s="397"/>
      <c r="AH247" s="400">
        <f>AG248</f>
        <v>13</v>
      </c>
      <c r="AI247" s="401">
        <f>AF248</f>
        <v>21</v>
      </c>
      <c r="AJ247" s="398">
        <f>AG249</f>
        <v>21</v>
      </c>
      <c r="AK247" s="399">
        <f>AF249</f>
        <v>9</v>
      </c>
      <c r="AL247" s="400">
        <f>AG250</f>
        <v>0</v>
      </c>
      <c r="AM247" s="401">
        <f>AF250</f>
        <v>0</v>
      </c>
      <c r="AN247" s="398">
        <f>AG251</f>
        <v>0</v>
      </c>
      <c r="AO247" s="399">
        <f>AF251</f>
        <v>0</v>
      </c>
      <c r="AP247" s="400">
        <f>AG252</f>
        <v>21</v>
      </c>
      <c r="AQ247" s="401">
        <f>AF252</f>
        <v>9</v>
      </c>
      <c r="AR247" s="402">
        <f t="shared" ref="AR247:AR251" si="252">IF((AD247&lt;AE247),1,0)+IF((AF247&lt;AG247),1,0)+IF((AH247&lt;AI247),1,0)+IF((AJ247&lt;AK247),1,0)+IF((AL247&lt;AM247),1,0)+IF((AN247&lt;AO247),1,0)+IF((AP247&lt;AQ247),1,0)</f>
        <v>1</v>
      </c>
      <c r="AS247" s="403">
        <f t="shared" si="248"/>
        <v>3</v>
      </c>
      <c r="AT247" s="403">
        <f t="shared" si="249"/>
        <v>76</v>
      </c>
      <c r="AU247" s="403">
        <f t="shared" si="249"/>
        <v>51</v>
      </c>
      <c r="AV247" s="403">
        <f t="shared" ref="AV247:AV252" si="253">AT247/AU247</f>
        <v>1.4901960784313726</v>
      </c>
      <c r="AW247" s="403">
        <f t="shared" ref="AW247:AW252" si="254">AT247-AU247</f>
        <v>25</v>
      </c>
      <c r="AX247" s="403">
        <f t="shared" ref="AX247" si="255">_xlfn.RANK.EQ(AW247,AW247:AW253)</f>
        <v>2</v>
      </c>
    </row>
    <row r="248" spans="2:50" ht="28.5" customHeight="1">
      <c r="B248" s="338">
        <v>2</v>
      </c>
      <c r="C248" s="339">
        <v>5</v>
      </c>
      <c r="D248" s="340" t="str">
        <f t="shared" ref="D248:D253" si="256">VLOOKUP(C248,$Y$246:$Z$253,2)</f>
        <v>なかがわ</v>
      </c>
      <c r="E248" s="427">
        <v>21</v>
      </c>
      <c r="F248" s="427" t="s">
        <v>6</v>
      </c>
      <c r="G248" s="427">
        <v>14</v>
      </c>
      <c r="H248" s="339">
        <v>6</v>
      </c>
      <c r="I248" s="340" t="str">
        <f t="shared" ref="I248:I253" si="257">VLOOKUP(H248,$Y$246:$Z$253,2)</f>
        <v>穂高キッズ</v>
      </c>
      <c r="J248" s="339">
        <v>2</v>
      </c>
      <c r="K248" s="451" t="str">
        <f t="shared" ref="K248:K253" si="258">VLOOKUP(J248,$Y$246:$Z$253,2)</f>
        <v>七二会</v>
      </c>
      <c r="L248" s="529"/>
      <c r="M248" s="338">
        <v>2</v>
      </c>
      <c r="N248" s="339">
        <v>7</v>
      </c>
      <c r="O248" s="340" t="str">
        <f t="shared" ref="O248:O253" si="259">VLOOKUP(N248,$Y$246:$Z$253,2)</f>
        <v>波田レインボー</v>
      </c>
      <c r="P248" s="427">
        <v>7</v>
      </c>
      <c r="Q248" s="427" t="s">
        <v>6</v>
      </c>
      <c r="R248" s="427">
        <v>21</v>
      </c>
      <c r="S248" s="339">
        <f>Y246</f>
        <v>1</v>
      </c>
      <c r="T248" s="340" t="str">
        <f t="shared" ref="T248:T253" si="260">VLOOKUP(S248,$Y$246:$Z$253,2)</f>
        <v>堀金Wish</v>
      </c>
      <c r="U248" s="339">
        <v>3</v>
      </c>
      <c r="V248" s="345" t="str">
        <f t="shared" ref="V248:V253" si="261">VLOOKUP(U248,$Y$246:$Z$253,2)</f>
        <v>阿智</v>
      </c>
      <c r="X248" s="616"/>
      <c r="Y248" s="313">
        <v>3</v>
      </c>
      <c r="Z248" s="314" t="str">
        <f>対戦チーム表!K63</f>
        <v>阿智</v>
      </c>
      <c r="AB248" s="393">
        <f t="shared" si="250"/>
        <v>3</v>
      </c>
      <c r="AC248" s="372" t="str">
        <f t="shared" si="251"/>
        <v>阿智</v>
      </c>
      <c r="AD248" s="468">
        <f>R250</f>
        <v>21</v>
      </c>
      <c r="AE248" s="414">
        <f>P250</f>
        <v>9</v>
      </c>
      <c r="AF248" s="468">
        <f>G249</f>
        <v>21</v>
      </c>
      <c r="AG248" s="414">
        <f>E249</f>
        <v>13</v>
      </c>
      <c r="AH248" s="409"/>
      <c r="AI248" s="410"/>
      <c r="AJ248" s="398">
        <f>AI249</f>
        <v>21</v>
      </c>
      <c r="AK248" s="399">
        <f>AH249</f>
        <v>13</v>
      </c>
      <c r="AL248" s="400">
        <f>AI250</f>
        <v>21</v>
      </c>
      <c r="AM248" s="401">
        <f>AH250</f>
        <v>16</v>
      </c>
      <c r="AN248" s="398">
        <f>AI251</f>
        <v>0</v>
      </c>
      <c r="AO248" s="399">
        <f>AH251</f>
        <v>0</v>
      </c>
      <c r="AP248" s="400">
        <f>AI252</f>
        <v>0</v>
      </c>
      <c r="AQ248" s="401">
        <f>AH252</f>
        <v>0</v>
      </c>
      <c r="AR248" s="402">
        <f t="shared" si="252"/>
        <v>0</v>
      </c>
      <c r="AS248" s="403">
        <f t="shared" si="248"/>
        <v>2</v>
      </c>
      <c r="AT248" s="403">
        <f t="shared" si="249"/>
        <v>84</v>
      </c>
      <c r="AU248" s="403">
        <f t="shared" si="249"/>
        <v>51</v>
      </c>
      <c r="AV248" s="403">
        <f t="shared" si="253"/>
        <v>1.6470588235294117</v>
      </c>
      <c r="AW248" s="403">
        <f t="shared" si="254"/>
        <v>33</v>
      </c>
      <c r="AX248" s="403">
        <f>_xlfn.RANK.EQ(AW248,AW248:AW259)</f>
        <v>1</v>
      </c>
    </row>
    <row r="249" spans="2:50" ht="28.5" customHeight="1">
      <c r="B249" s="323">
        <v>3</v>
      </c>
      <c r="C249" s="339">
        <v>2</v>
      </c>
      <c r="D249" s="340" t="str">
        <f t="shared" si="256"/>
        <v>七二会</v>
      </c>
      <c r="E249" s="427">
        <v>13</v>
      </c>
      <c r="F249" s="427" t="s">
        <v>6</v>
      </c>
      <c r="G249" s="427">
        <v>21</v>
      </c>
      <c r="H249" s="339">
        <v>3</v>
      </c>
      <c r="I249" s="340" t="str">
        <f t="shared" si="257"/>
        <v>阿智</v>
      </c>
      <c r="J249" s="339">
        <v>1</v>
      </c>
      <c r="K249" s="451" t="str">
        <f t="shared" si="258"/>
        <v>堀金Wish</v>
      </c>
      <c r="L249" s="529"/>
      <c r="M249" s="323">
        <v>3</v>
      </c>
      <c r="N249" s="339">
        <v>4</v>
      </c>
      <c r="O249" s="340" t="str">
        <f t="shared" si="259"/>
        <v>塩尻ジュニア</v>
      </c>
      <c r="P249" s="427">
        <v>16</v>
      </c>
      <c r="Q249" s="427" t="s">
        <v>6</v>
      </c>
      <c r="R249" s="427">
        <v>21</v>
      </c>
      <c r="S249" s="339">
        <v>5</v>
      </c>
      <c r="T249" s="340" t="str">
        <f t="shared" si="260"/>
        <v>なかがわ</v>
      </c>
      <c r="U249" s="339">
        <v>7</v>
      </c>
      <c r="V249" s="345" t="str">
        <f t="shared" si="261"/>
        <v>波田レインボー</v>
      </c>
      <c r="X249" s="616"/>
      <c r="Y249" s="313">
        <v>4</v>
      </c>
      <c r="Z249" s="314" t="str">
        <f>対戦チーム表!K64</f>
        <v>塩尻ジュニア</v>
      </c>
      <c r="AB249" s="393">
        <f t="shared" si="250"/>
        <v>4</v>
      </c>
      <c r="AC249" s="372" t="str">
        <f t="shared" si="251"/>
        <v>塩尻ジュニア</v>
      </c>
      <c r="AD249" s="468"/>
      <c r="AE249" s="414"/>
      <c r="AF249" s="468">
        <f>G251</f>
        <v>9</v>
      </c>
      <c r="AG249" s="414">
        <f>E251</f>
        <v>21</v>
      </c>
      <c r="AH249" s="411">
        <f>R247</f>
        <v>13</v>
      </c>
      <c r="AI249" s="412">
        <f>P247</f>
        <v>21</v>
      </c>
      <c r="AJ249" s="396"/>
      <c r="AK249" s="397"/>
      <c r="AL249" s="400">
        <f>AK250</f>
        <v>16</v>
      </c>
      <c r="AM249" s="401">
        <f>AJ250</f>
        <v>21</v>
      </c>
      <c r="AN249" s="398">
        <f>AK251</f>
        <v>21</v>
      </c>
      <c r="AO249" s="399">
        <f>AJ251</f>
        <v>10</v>
      </c>
      <c r="AP249" s="400">
        <f>AK252</f>
        <v>0</v>
      </c>
      <c r="AQ249" s="401">
        <f>AJ252</f>
        <v>0</v>
      </c>
      <c r="AR249" s="402">
        <f t="shared" si="252"/>
        <v>3</v>
      </c>
      <c r="AS249" s="403">
        <f t="shared" si="248"/>
        <v>3</v>
      </c>
      <c r="AT249" s="403">
        <f t="shared" si="249"/>
        <v>59</v>
      </c>
      <c r="AU249" s="403">
        <f t="shared" si="249"/>
        <v>73</v>
      </c>
      <c r="AV249" s="403">
        <f t="shared" si="253"/>
        <v>0.80821917808219179</v>
      </c>
      <c r="AW249" s="403">
        <f t="shared" si="254"/>
        <v>-14</v>
      </c>
      <c r="AX249" s="403">
        <f>_xlfn.RANK.EQ(AW249,AW249:AW260)</f>
        <v>3</v>
      </c>
    </row>
    <row r="250" spans="2:50" ht="28.5" customHeight="1">
      <c r="B250" s="338">
        <v>4</v>
      </c>
      <c r="C250" s="339">
        <v>6</v>
      </c>
      <c r="D250" s="340" t="str">
        <f t="shared" si="256"/>
        <v>穂高キッズ</v>
      </c>
      <c r="E250" s="427">
        <v>21</v>
      </c>
      <c r="F250" s="427" t="s">
        <v>7</v>
      </c>
      <c r="G250" s="427">
        <v>14</v>
      </c>
      <c r="H250" s="339">
        <v>7</v>
      </c>
      <c r="I250" s="340" t="str">
        <f t="shared" si="257"/>
        <v>波田レインボー</v>
      </c>
      <c r="J250" s="339">
        <v>5</v>
      </c>
      <c r="K250" s="451" t="str">
        <f t="shared" si="258"/>
        <v>なかがわ</v>
      </c>
      <c r="L250" s="529"/>
      <c r="M250" s="338">
        <v>4</v>
      </c>
      <c r="N250" s="339">
        <v>1</v>
      </c>
      <c r="O250" s="340" t="str">
        <f t="shared" si="259"/>
        <v>堀金Wish</v>
      </c>
      <c r="P250" s="427">
        <v>9</v>
      </c>
      <c r="Q250" s="427" t="s">
        <v>186</v>
      </c>
      <c r="R250" s="427">
        <v>21</v>
      </c>
      <c r="S250" s="339">
        <v>3</v>
      </c>
      <c r="T250" s="340" t="str">
        <f t="shared" si="260"/>
        <v>阿智</v>
      </c>
      <c r="U250" s="339">
        <v>4</v>
      </c>
      <c r="V250" s="345" t="str">
        <f t="shared" si="261"/>
        <v>塩尻ジュニア</v>
      </c>
      <c r="X250" s="616"/>
      <c r="Y250" s="313">
        <v>5</v>
      </c>
      <c r="Z250" s="314" t="str">
        <f>対戦チーム表!K65</f>
        <v>なかがわ</v>
      </c>
      <c r="AB250" s="393">
        <f t="shared" si="250"/>
        <v>5</v>
      </c>
      <c r="AC250" s="372" t="str">
        <f t="shared" si="251"/>
        <v>なかがわ</v>
      </c>
      <c r="AD250" s="468"/>
      <c r="AE250" s="414"/>
      <c r="AF250" s="468"/>
      <c r="AG250" s="414"/>
      <c r="AH250" s="411">
        <f>R251</f>
        <v>16</v>
      </c>
      <c r="AI250" s="412">
        <f>P251</f>
        <v>21</v>
      </c>
      <c r="AJ250" s="413">
        <f>R249</f>
        <v>21</v>
      </c>
      <c r="AK250" s="414">
        <f>P249</f>
        <v>16</v>
      </c>
      <c r="AL250" s="409"/>
      <c r="AM250" s="410"/>
      <c r="AN250" s="398">
        <f>AM251</f>
        <v>21</v>
      </c>
      <c r="AO250" s="399">
        <f>AL251</f>
        <v>14</v>
      </c>
      <c r="AP250" s="400">
        <f>AM252</f>
        <v>21</v>
      </c>
      <c r="AQ250" s="401">
        <f>AL252</f>
        <v>16</v>
      </c>
      <c r="AR250" s="402">
        <f t="shared" si="252"/>
        <v>1</v>
      </c>
      <c r="AS250" s="403">
        <f t="shared" si="248"/>
        <v>2</v>
      </c>
      <c r="AT250" s="403">
        <f t="shared" si="249"/>
        <v>79</v>
      </c>
      <c r="AU250" s="403">
        <f t="shared" si="249"/>
        <v>67</v>
      </c>
      <c r="AV250" s="403">
        <f t="shared" si="253"/>
        <v>1.1791044776119404</v>
      </c>
      <c r="AW250" s="403">
        <f t="shared" si="254"/>
        <v>12</v>
      </c>
      <c r="AX250" s="403">
        <f>_xlfn.RANK.EQ(AW250,AW250:AW261)</f>
        <v>1</v>
      </c>
    </row>
    <row r="251" spans="2:50" ht="28.5" customHeight="1">
      <c r="B251" s="323">
        <v>5</v>
      </c>
      <c r="C251" s="339">
        <v>2</v>
      </c>
      <c r="D251" s="340" t="str">
        <f t="shared" si="256"/>
        <v>七二会</v>
      </c>
      <c r="E251" s="427">
        <v>21</v>
      </c>
      <c r="F251" s="427" t="s">
        <v>6</v>
      </c>
      <c r="G251" s="427">
        <v>9</v>
      </c>
      <c r="H251" s="339">
        <v>4</v>
      </c>
      <c r="I251" s="340" t="str">
        <f t="shared" si="257"/>
        <v>塩尻ジュニア</v>
      </c>
      <c r="J251" s="339">
        <v>6</v>
      </c>
      <c r="K251" s="451" t="str">
        <f t="shared" si="258"/>
        <v>穂高キッズ</v>
      </c>
      <c r="L251" s="529"/>
      <c r="M251" s="323">
        <v>5</v>
      </c>
      <c r="N251" s="339">
        <v>3</v>
      </c>
      <c r="O251" s="340" t="str">
        <f t="shared" si="259"/>
        <v>阿智</v>
      </c>
      <c r="P251" s="427">
        <v>21</v>
      </c>
      <c r="Q251" s="427" t="s">
        <v>6</v>
      </c>
      <c r="R251" s="427">
        <v>16</v>
      </c>
      <c r="S251" s="339">
        <v>5</v>
      </c>
      <c r="T251" s="340" t="str">
        <f t="shared" si="260"/>
        <v>なかがわ</v>
      </c>
      <c r="U251" s="339">
        <v>7</v>
      </c>
      <c r="V251" s="345" t="str">
        <f t="shared" si="261"/>
        <v>波田レインボー</v>
      </c>
      <c r="X251" s="616"/>
      <c r="Y251" s="504">
        <v>6</v>
      </c>
      <c r="Z251" s="314" t="str">
        <f>対戦チーム表!K66</f>
        <v>穂高キッズ</v>
      </c>
      <c r="AB251" s="393">
        <f t="shared" si="250"/>
        <v>6</v>
      </c>
      <c r="AC251" s="372" t="str">
        <f t="shared" si="251"/>
        <v>穂高キッズ</v>
      </c>
      <c r="AD251" s="468">
        <f>E252</f>
        <v>21</v>
      </c>
      <c r="AE251" s="414">
        <f>G252</f>
        <v>14</v>
      </c>
      <c r="AF251" s="468"/>
      <c r="AG251" s="414"/>
      <c r="AH251" s="466"/>
      <c r="AI251" s="412"/>
      <c r="AJ251" s="413">
        <f>G253</f>
        <v>10</v>
      </c>
      <c r="AK251" s="414">
        <f>E253</f>
        <v>21</v>
      </c>
      <c r="AL251" s="411">
        <f>G248</f>
        <v>14</v>
      </c>
      <c r="AM251" s="412">
        <f>E248</f>
        <v>21</v>
      </c>
      <c r="AN251" s="396"/>
      <c r="AO251" s="397"/>
      <c r="AP251" s="400">
        <f>AO252</f>
        <v>21</v>
      </c>
      <c r="AQ251" s="401">
        <f>AN252</f>
        <v>14</v>
      </c>
      <c r="AR251" s="402">
        <f t="shared" si="252"/>
        <v>2</v>
      </c>
      <c r="AS251" s="403">
        <f t="shared" si="248"/>
        <v>4</v>
      </c>
      <c r="AT251" s="403">
        <f t="shared" si="249"/>
        <v>66</v>
      </c>
      <c r="AU251" s="403">
        <f t="shared" si="249"/>
        <v>70</v>
      </c>
      <c r="AV251" s="403">
        <f t="shared" si="253"/>
        <v>0.94285714285714284</v>
      </c>
      <c r="AW251" s="403">
        <f t="shared" si="254"/>
        <v>-4</v>
      </c>
      <c r="AX251" s="403">
        <f>_xlfn.RANK.EQ(AW251,AW251:AW262)</f>
        <v>2</v>
      </c>
    </row>
    <row r="252" spans="2:50" ht="28.5" customHeight="1" thickBot="1">
      <c r="B252" s="338">
        <v>6</v>
      </c>
      <c r="C252" s="486">
        <v>6</v>
      </c>
      <c r="D252" s="518" t="str">
        <f t="shared" si="256"/>
        <v>穂高キッズ</v>
      </c>
      <c r="E252" s="530">
        <v>21</v>
      </c>
      <c r="F252" s="530" t="s">
        <v>6</v>
      </c>
      <c r="G252" s="530">
        <v>14</v>
      </c>
      <c r="H252" s="486">
        <v>1</v>
      </c>
      <c r="I252" s="518" t="str">
        <f t="shared" si="257"/>
        <v>堀金Wish</v>
      </c>
      <c r="J252" s="486">
        <v>3</v>
      </c>
      <c r="K252" s="488" t="str">
        <f t="shared" si="258"/>
        <v>阿智</v>
      </c>
      <c r="L252" s="529"/>
      <c r="M252" s="338">
        <v>6</v>
      </c>
      <c r="N252" s="486">
        <v>7</v>
      </c>
      <c r="O252" s="518" t="str">
        <f t="shared" si="259"/>
        <v>波田レインボー</v>
      </c>
      <c r="P252" s="530">
        <v>9</v>
      </c>
      <c r="Q252" s="530" t="s">
        <v>6</v>
      </c>
      <c r="R252" s="530">
        <v>21</v>
      </c>
      <c r="S252" s="486">
        <v>2</v>
      </c>
      <c r="T252" s="518" t="str">
        <f t="shared" si="260"/>
        <v>七二会</v>
      </c>
      <c r="U252" s="486">
        <v>4</v>
      </c>
      <c r="V252" s="494" t="str">
        <f t="shared" si="261"/>
        <v>塩尻ジュニア</v>
      </c>
      <c r="X252" s="617"/>
      <c r="Y252" s="357">
        <v>7</v>
      </c>
      <c r="Z252" s="358" t="str">
        <f>対戦チーム表!K67</f>
        <v>波田レインボー</v>
      </c>
      <c r="AB252" s="393">
        <f t="shared" si="250"/>
        <v>7</v>
      </c>
      <c r="AC252" s="372" t="str">
        <f t="shared" si="251"/>
        <v>波田レインボー</v>
      </c>
      <c r="AD252" s="413">
        <f>P248</f>
        <v>7</v>
      </c>
      <c r="AE252" s="414">
        <f>R248</f>
        <v>21</v>
      </c>
      <c r="AF252" s="413">
        <f>P252</f>
        <v>9</v>
      </c>
      <c r="AG252" s="414">
        <f>R252</f>
        <v>21</v>
      </c>
      <c r="AH252" s="413"/>
      <c r="AI252" s="414"/>
      <c r="AJ252" s="468"/>
      <c r="AK252" s="414"/>
      <c r="AL252" s="411">
        <f>R253</f>
        <v>16</v>
      </c>
      <c r="AM252" s="412">
        <f>P253</f>
        <v>21</v>
      </c>
      <c r="AN252" s="413">
        <f>G250</f>
        <v>14</v>
      </c>
      <c r="AO252" s="414">
        <f>E250</f>
        <v>21</v>
      </c>
      <c r="AP252" s="409"/>
      <c r="AQ252" s="410"/>
      <c r="AR252" s="402">
        <f>IF((AD252&lt;AE252),1,0)+IF((AF252&lt;AG252),1,0)+IF((AH252&lt;AI252),1,0)+IF((AJ252&lt;AK252),1,0)+IF((AL252&lt;AM252),1,0)+IF((AN252&lt;AO252),1,0)+IF((AP252&lt;AQ252),1,0)</f>
        <v>4</v>
      </c>
      <c r="AS252" s="403">
        <f t="shared" si="248"/>
        <v>4</v>
      </c>
      <c r="AT252" s="403">
        <f t="shared" si="249"/>
        <v>46</v>
      </c>
      <c r="AU252" s="403">
        <f t="shared" si="249"/>
        <v>84</v>
      </c>
      <c r="AV252" s="403">
        <f t="shared" si="253"/>
        <v>0.54761904761904767</v>
      </c>
      <c r="AW252" s="403">
        <f t="shared" si="254"/>
        <v>-38</v>
      </c>
      <c r="AX252" s="403">
        <f>_xlfn.RANK.EQ(AW252,AW252:AW263)</f>
        <v>3</v>
      </c>
    </row>
    <row r="253" spans="2:50" ht="28.5" customHeight="1" thickBot="1">
      <c r="B253" s="359">
        <v>7</v>
      </c>
      <c r="C253" s="364">
        <v>4</v>
      </c>
      <c r="D253" s="361" t="str">
        <f t="shared" si="256"/>
        <v>塩尻ジュニア</v>
      </c>
      <c r="E253" s="470">
        <v>21</v>
      </c>
      <c r="F253" s="470" t="s">
        <v>6</v>
      </c>
      <c r="G253" s="470">
        <v>10</v>
      </c>
      <c r="H253" s="364">
        <v>6</v>
      </c>
      <c r="I253" s="361" t="str">
        <f t="shared" si="257"/>
        <v>穂高キッズ</v>
      </c>
      <c r="J253" s="364">
        <v>1</v>
      </c>
      <c r="K253" s="455" t="str">
        <f t="shared" si="258"/>
        <v>堀金Wish</v>
      </c>
      <c r="L253" s="531"/>
      <c r="M253" s="359">
        <v>7</v>
      </c>
      <c r="N253" s="364">
        <v>5</v>
      </c>
      <c r="O253" s="361" t="str">
        <f t="shared" si="259"/>
        <v>なかがわ</v>
      </c>
      <c r="P253" s="470">
        <v>21</v>
      </c>
      <c r="Q253" s="470" t="s">
        <v>6</v>
      </c>
      <c r="R253" s="470">
        <v>16</v>
      </c>
      <c r="S253" s="364">
        <v>7</v>
      </c>
      <c r="T253" s="361" t="str">
        <f t="shared" si="260"/>
        <v>波田レインボー</v>
      </c>
      <c r="U253" s="364">
        <v>2</v>
      </c>
      <c r="V253" s="367" t="str">
        <f t="shared" si="261"/>
        <v>七二会</v>
      </c>
      <c r="X253" s="292"/>
      <c r="Y253" s="292"/>
      <c r="Z253" s="292"/>
    </row>
    <row r="257" spans="2:50">
      <c r="B257" s="288"/>
      <c r="C257" s="288"/>
      <c r="E257" s="613" t="str">
        <f>$E$1</f>
        <v>第１5回　松本錬成会</v>
      </c>
      <c r="F257" s="613"/>
      <c r="G257" s="613"/>
      <c r="H257" s="613"/>
      <c r="I257" s="613"/>
      <c r="J257" s="613"/>
      <c r="K257" s="613"/>
      <c r="M257" s="618" t="str">
        <f>対戦チーム表!B68</f>
        <v>波田体育館</v>
      </c>
      <c r="N257" s="618"/>
      <c r="O257" s="618"/>
      <c r="P257" s="618"/>
      <c r="Q257" s="618"/>
      <c r="R257" s="614" t="str">
        <f>$R$1</f>
        <v>９月４日　対戦表</v>
      </c>
      <c r="S257" s="614"/>
      <c r="T257" s="614"/>
      <c r="U257" s="614"/>
      <c r="V257" s="614"/>
      <c r="X257" s="392"/>
      <c r="Y257" s="392"/>
      <c r="Z257" s="392"/>
    </row>
    <row r="259" spans="2:50">
      <c r="B259" s="582" t="s">
        <v>18</v>
      </c>
      <c r="C259" s="582"/>
      <c r="D259" s="583"/>
      <c r="E259" s="583"/>
      <c r="F259" s="290"/>
      <c r="G259" s="290"/>
      <c r="H259" s="290"/>
      <c r="I259" s="291"/>
      <c r="J259" s="290"/>
      <c r="K259" s="291"/>
      <c r="M259" s="290"/>
      <c r="N259" s="290"/>
      <c r="O259" s="291"/>
      <c r="P259" s="290"/>
      <c r="Q259" s="290"/>
      <c r="R259" s="290"/>
      <c r="S259" s="290"/>
      <c r="T259" s="291"/>
      <c r="U259" s="290"/>
      <c r="V259" s="291"/>
      <c r="X259" s="293" t="s">
        <v>11</v>
      </c>
      <c r="Y259" s="292"/>
      <c r="Z259" s="292"/>
    </row>
    <row r="260" spans="2:50" ht="18.95" customHeight="1" thickBot="1"/>
    <row r="261" spans="2:50" ht="25.5" customHeight="1" thickBot="1">
      <c r="B261" s="584" t="s">
        <v>12</v>
      </c>
      <c r="C261" s="585"/>
      <c r="D261" s="585"/>
      <c r="E261" s="585"/>
      <c r="F261" s="585"/>
      <c r="G261" s="585"/>
      <c r="H261" s="585"/>
      <c r="I261" s="585"/>
      <c r="J261" s="585"/>
      <c r="K261" s="586"/>
      <c r="M261" s="584" t="s">
        <v>13</v>
      </c>
      <c r="N261" s="585"/>
      <c r="O261" s="585"/>
      <c r="P261" s="585"/>
      <c r="Q261" s="585"/>
      <c r="R261" s="585"/>
      <c r="S261" s="585"/>
      <c r="T261" s="585"/>
      <c r="U261" s="585"/>
      <c r="V261" s="586"/>
      <c r="X261" s="509" t="s">
        <v>0</v>
      </c>
      <c r="Y261" s="510" t="s">
        <v>123</v>
      </c>
      <c r="Z261" s="511" t="s">
        <v>1</v>
      </c>
      <c r="AB261" s="393" t="s">
        <v>29</v>
      </c>
      <c r="AC261" s="419"/>
      <c r="AD261" s="605" t="str">
        <f>AC262</f>
        <v>たつえクラブ</v>
      </c>
      <c r="AE261" s="569"/>
      <c r="AF261" s="568" t="str">
        <f>AC263</f>
        <v>Hettarts ＦＶＣ</v>
      </c>
      <c r="AG261" s="569"/>
      <c r="AH261" s="568" t="str">
        <f>AC264</f>
        <v>堀金Wish</v>
      </c>
      <c r="AI261" s="569"/>
      <c r="AJ261" s="568" t="str">
        <f>AC265</f>
        <v>七二会</v>
      </c>
      <c r="AK261" s="569"/>
      <c r="AL261" s="568" t="str">
        <f>AC266</f>
        <v>阿智</v>
      </c>
      <c r="AM261" s="569"/>
      <c r="AN261" s="568" t="str">
        <f>AC267</f>
        <v>洗馬</v>
      </c>
      <c r="AO261" s="569"/>
      <c r="AP261" s="568" t="str">
        <f>AC268</f>
        <v>梓川クラブ</v>
      </c>
      <c r="AQ261" s="606"/>
      <c r="AR261" s="394" t="s">
        <v>20</v>
      </c>
      <c r="AS261" s="340" t="s">
        <v>21</v>
      </c>
      <c r="AT261" s="340" t="s">
        <v>22</v>
      </c>
      <c r="AU261" s="340" t="s">
        <v>23</v>
      </c>
      <c r="AV261" s="340" t="s">
        <v>24</v>
      </c>
      <c r="AW261" s="346" t="s">
        <v>25</v>
      </c>
      <c r="AX261" s="346" t="s">
        <v>26</v>
      </c>
    </row>
    <row r="262" spans="2:50" ht="25.5" customHeight="1" thickTop="1" thickBot="1">
      <c r="B262" s="310" t="s">
        <v>2</v>
      </c>
      <c r="C262" s="306" t="s">
        <v>27</v>
      </c>
      <c r="D262" s="375" t="s">
        <v>3</v>
      </c>
      <c r="E262" s="312" t="s">
        <v>4</v>
      </c>
      <c r="F262" s="312"/>
      <c r="G262" s="312" t="s">
        <v>4</v>
      </c>
      <c r="H262" s="306" t="s">
        <v>27</v>
      </c>
      <c r="I262" s="375" t="s">
        <v>3</v>
      </c>
      <c r="J262" s="306" t="s">
        <v>187</v>
      </c>
      <c r="K262" s="395" t="s">
        <v>5</v>
      </c>
      <c r="M262" s="310" t="s">
        <v>2</v>
      </c>
      <c r="N262" s="306" t="s">
        <v>27</v>
      </c>
      <c r="O262" s="375" t="s">
        <v>3</v>
      </c>
      <c r="P262" s="312" t="s">
        <v>4</v>
      </c>
      <c r="Q262" s="312"/>
      <c r="R262" s="312" t="s">
        <v>4</v>
      </c>
      <c r="S262" s="306" t="s">
        <v>27</v>
      </c>
      <c r="T262" s="375" t="s">
        <v>3</v>
      </c>
      <c r="U262" s="306" t="s">
        <v>27</v>
      </c>
      <c r="V262" s="447" t="s">
        <v>5</v>
      </c>
      <c r="X262" s="615" t="str">
        <f>M257</f>
        <v>波田体育館</v>
      </c>
      <c r="Y262" s="498">
        <v>1</v>
      </c>
      <c r="Z262" s="527" t="str">
        <f>対戦チーム表!E68</f>
        <v>たつえクラブ</v>
      </c>
      <c r="AB262" s="393">
        <f>Y262</f>
        <v>1</v>
      </c>
      <c r="AC262" s="372" t="str">
        <f>Z262</f>
        <v>たつえクラブ</v>
      </c>
      <c r="AD262" s="396"/>
      <c r="AE262" s="397"/>
      <c r="AF262" s="398">
        <f>AE263</f>
        <v>17</v>
      </c>
      <c r="AG262" s="399">
        <f>AD263</f>
        <v>21</v>
      </c>
      <c r="AH262" s="400">
        <f>AE264</f>
        <v>21</v>
      </c>
      <c r="AI262" s="401">
        <f>AD264</f>
        <v>9</v>
      </c>
      <c r="AJ262" s="398">
        <f>AE265</f>
        <v>0</v>
      </c>
      <c r="AK262" s="399">
        <f>AD265</f>
        <v>0</v>
      </c>
      <c r="AL262" s="400">
        <f>AE266</f>
        <v>0</v>
      </c>
      <c r="AM262" s="401">
        <f>AD266</f>
        <v>0</v>
      </c>
      <c r="AN262" s="398">
        <f>AE267</f>
        <v>21</v>
      </c>
      <c r="AO262" s="399">
        <f>AD267</f>
        <v>5</v>
      </c>
      <c r="AP262" s="400">
        <f>AE268</f>
        <v>21</v>
      </c>
      <c r="AQ262" s="401">
        <f>AD268</f>
        <v>3</v>
      </c>
      <c r="AR262" s="402">
        <f>IF((AD262&lt;AE262),1,0)+IF((AF262&lt;AG262),1,0)+IF((AH262&lt;AI262),1,0)+IF((AJ262&lt;AK262),1,0)+IF((AL262&lt;AM262),1,0)+IF((AN262&lt;AO262),1,0)+IF((AP262&lt;AQ262),1,0)</f>
        <v>1</v>
      </c>
      <c r="AS262" s="403">
        <f t="shared" ref="AS262:AS268" si="262">IF((AE262&gt;AF262),1,0)+IF((AG262&gt;AH262),1,0)+IF((AI262&gt;AJ262),1,0)+IF((AK262&gt;AL262),1,0)+IF((AM262&gt;AN262),1,0)+IF((AO262&gt;AP262),1,0)+IF((AQ262&gt;AR262),1,0)</f>
        <v>2</v>
      </c>
      <c r="AT262" s="403">
        <f t="shared" ref="AT262:AU268" si="263">AD262+AF262+AH262+AJ262+AL262+AN262+AP262</f>
        <v>80</v>
      </c>
      <c r="AU262" s="403">
        <f t="shared" si="263"/>
        <v>38</v>
      </c>
      <c r="AV262" s="403">
        <f>AT262/AU262</f>
        <v>2.1052631578947367</v>
      </c>
      <c r="AW262" s="403">
        <f>AT262-AU262</f>
        <v>42</v>
      </c>
      <c r="AX262" s="403">
        <f>_xlfn.RANK.EQ(AW262,AW262:AW268)</f>
        <v>2</v>
      </c>
    </row>
    <row r="263" spans="2:50" ht="27.75" customHeight="1" thickTop="1">
      <c r="B263" s="323">
        <v>1</v>
      </c>
      <c r="C263" s="408">
        <v>1</v>
      </c>
      <c r="D263" s="406" t="str">
        <f>VLOOKUP(C263,$Y$262:$Z$269,2)</f>
        <v>たつえクラブ</v>
      </c>
      <c r="E263" s="448">
        <v>17</v>
      </c>
      <c r="F263" s="448" t="s">
        <v>6</v>
      </c>
      <c r="G263" s="448">
        <v>21</v>
      </c>
      <c r="H263" s="408">
        <v>2</v>
      </c>
      <c r="I263" s="325" t="str">
        <f>VLOOKUP(H263,$Y$262:$Z$269,2)</f>
        <v>Hettarts ＦＶＣ</v>
      </c>
      <c r="J263" s="408">
        <v>5</v>
      </c>
      <c r="K263" s="404" t="str">
        <f>VLOOKUP(J263,$Y$262:$Z$269,2)</f>
        <v>阿智</v>
      </c>
      <c r="M263" s="323">
        <v>1</v>
      </c>
      <c r="N263" s="408">
        <v>3</v>
      </c>
      <c r="O263" s="325" t="str">
        <f>VLOOKUP(N263,$Y$262:$Z$269,2)</f>
        <v>堀金Wish</v>
      </c>
      <c r="P263" s="448">
        <v>4</v>
      </c>
      <c r="Q263" s="448" t="s">
        <v>7</v>
      </c>
      <c r="R263" s="448">
        <v>21</v>
      </c>
      <c r="S263" s="408">
        <v>4</v>
      </c>
      <c r="T263" s="532" t="str">
        <f>VLOOKUP(S263,$Y$262:$Z$269,2)</f>
        <v>七二会</v>
      </c>
      <c r="U263" s="408">
        <v>6</v>
      </c>
      <c r="V263" s="450" t="str">
        <f>VLOOKUP(U263,$Y$262:$Z$269,2)</f>
        <v>洗馬</v>
      </c>
      <c r="X263" s="616"/>
      <c r="Y263" s="313">
        <v>2</v>
      </c>
      <c r="Z263" s="314" t="str">
        <f>対戦チーム表!E69</f>
        <v>Hettarts ＦＶＣ</v>
      </c>
      <c r="AB263" s="393">
        <f t="shared" ref="AB263:AB268" si="264">Y263</f>
        <v>2</v>
      </c>
      <c r="AC263" s="372" t="str">
        <f t="shared" ref="AC263:AC268" si="265">Z263</f>
        <v>Hettarts ＦＶＣ</v>
      </c>
      <c r="AD263" s="336">
        <f>G263</f>
        <v>21</v>
      </c>
      <c r="AE263" s="337">
        <f>E263</f>
        <v>17</v>
      </c>
      <c r="AF263" s="396"/>
      <c r="AG263" s="397"/>
      <c r="AH263" s="400">
        <f>AG264</f>
        <v>21</v>
      </c>
      <c r="AI263" s="401">
        <f>AF264</f>
        <v>8</v>
      </c>
      <c r="AJ263" s="398">
        <f>AG265</f>
        <v>2</v>
      </c>
      <c r="AK263" s="399">
        <f>AF265</f>
        <v>21</v>
      </c>
      <c r="AL263" s="400">
        <f>AG266</f>
        <v>0</v>
      </c>
      <c r="AM263" s="401">
        <f>AF266</f>
        <v>0</v>
      </c>
      <c r="AN263" s="398">
        <f>AG267</f>
        <v>0</v>
      </c>
      <c r="AO263" s="399">
        <f>AF267</f>
        <v>0</v>
      </c>
      <c r="AP263" s="400">
        <f>AG268</f>
        <v>21</v>
      </c>
      <c r="AQ263" s="401">
        <f>AF268</f>
        <v>1</v>
      </c>
      <c r="AR263" s="402">
        <f t="shared" ref="AR263:AR267" si="266">IF((AD263&lt;AE263),1,0)+IF((AF263&lt;AG263),1,0)+IF((AH263&lt;AI263),1,0)+IF((AJ263&lt;AK263),1,0)+IF((AL263&lt;AM263),1,0)+IF((AN263&lt;AO263),1,0)+IF((AP263&lt;AQ263),1,0)</f>
        <v>1</v>
      </c>
      <c r="AS263" s="403">
        <f t="shared" si="262"/>
        <v>3</v>
      </c>
      <c r="AT263" s="403">
        <f t="shared" si="263"/>
        <v>65</v>
      </c>
      <c r="AU263" s="403">
        <f t="shared" si="263"/>
        <v>47</v>
      </c>
      <c r="AV263" s="403">
        <f t="shared" ref="AV263:AV268" si="267">AT263/AU263</f>
        <v>1.3829787234042554</v>
      </c>
      <c r="AW263" s="403">
        <f t="shared" ref="AW263:AW268" si="268">AT263-AU263</f>
        <v>18</v>
      </c>
      <c r="AX263" s="403">
        <f t="shared" ref="AX263" si="269">_xlfn.RANK.EQ(AW263,AW263:AW269)</f>
        <v>3</v>
      </c>
    </row>
    <row r="264" spans="2:50" ht="27.75" customHeight="1">
      <c r="B264" s="338">
        <v>2</v>
      </c>
      <c r="C264" s="339">
        <v>5</v>
      </c>
      <c r="D264" s="340" t="str">
        <f t="shared" ref="D264:D269" si="270">VLOOKUP(C264,$Y$262:$Z$269,2)</f>
        <v>阿智</v>
      </c>
      <c r="E264" s="427">
        <v>21</v>
      </c>
      <c r="F264" s="427" t="s">
        <v>6</v>
      </c>
      <c r="G264" s="427">
        <v>4</v>
      </c>
      <c r="H264" s="339">
        <v>6</v>
      </c>
      <c r="I264" s="340" t="str">
        <f t="shared" ref="I264:I269" si="271">VLOOKUP(H264,$Y$262:$Z$269,2)</f>
        <v>洗馬</v>
      </c>
      <c r="J264" s="339">
        <v>2</v>
      </c>
      <c r="K264" s="345" t="str">
        <f t="shared" ref="K264:K269" si="272">VLOOKUP(J264,$Y$262:$Z$269,2)</f>
        <v>Hettarts ＦＶＣ</v>
      </c>
      <c r="M264" s="338">
        <v>2</v>
      </c>
      <c r="N264" s="339">
        <v>7</v>
      </c>
      <c r="O264" s="340" t="str">
        <f t="shared" ref="O264:O269" si="273">VLOOKUP(N264,$Y$262:$Z$269,2)</f>
        <v>梓川クラブ</v>
      </c>
      <c r="P264" s="427">
        <v>3</v>
      </c>
      <c r="Q264" s="427" t="s">
        <v>6</v>
      </c>
      <c r="R264" s="427">
        <v>21</v>
      </c>
      <c r="S264" s="339">
        <v>1</v>
      </c>
      <c r="T264" s="451" t="str">
        <f t="shared" ref="T264:T269" si="274">VLOOKUP(S264,$Y$262:$Z$269,2)</f>
        <v>たつえクラブ</v>
      </c>
      <c r="U264" s="339">
        <v>3</v>
      </c>
      <c r="V264" s="453" t="str">
        <f t="shared" ref="V264:V269" si="275">VLOOKUP(U264,$Y$262:$Z$269,2)</f>
        <v>堀金Wish</v>
      </c>
      <c r="X264" s="616"/>
      <c r="Y264" s="313">
        <v>3</v>
      </c>
      <c r="Z264" s="314" t="str">
        <f>対戦チーム表!E70</f>
        <v>堀金Wish</v>
      </c>
      <c r="AB264" s="393">
        <f t="shared" si="264"/>
        <v>3</v>
      </c>
      <c r="AC264" s="372" t="str">
        <f t="shared" si="265"/>
        <v>堀金Wish</v>
      </c>
      <c r="AD264" s="336">
        <f>R266</f>
        <v>9</v>
      </c>
      <c r="AE264" s="337">
        <f>P266</f>
        <v>21</v>
      </c>
      <c r="AF264" s="348">
        <f>G265</f>
        <v>8</v>
      </c>
      <c r="AG264" s="337">
        <f>E265</f>
        <v>21</v>
      </c>
      <c r="AH264" s="409"/>
      <c r="AI264" s="410"/>
      <c r="AJ264" s="398">
        <f>AI265</f>
        <v>4</v>
      </c>
      <c r="AK264" s="399">
        <f>AH265</f>
        <v>21</v>
      </c>
      <c r="AL264" s="400">
        <f>AI266</f>
        <v>11</v>
      </c>
      <c r="AM264" s="401">
        <f>AH266</f>
        <v>21</v>
      </c>
      <c r="AN264" s="398">
        <f>AI267</f>
        <v>0</v>
      </c>
      <c r="AO264" s="399">
        <f>AH267</f>
        <v>0</v>
      </c>
      <c r="AP264" s="400">
        <f>AI268</f>
        <v>0</v>
      </c>
      <c r="AQ264" s="401">
        <f>AH268</f>
        <v>0</v>
      </c>
      <c r="AR264" s="402">
        <f t="shared" si="266"/>
        <v>4</v>
      </c>
      <c r="AS264" s="403">
        <f t="shared" si="262"/>
        <v>4</v>
      </c>
      <c r="AT264" s="403">
        <f t="shared" si="263"/>
        <v>32</v>
      </c>
      <c r="AU264" s="403">
        <f t="shared" si="263"/>
        <v>84</v>
      </c>
      <c r="AV264" s="403">
        <f t="shared" si="267"/>
        <v>0.38095238095238093</v>
      </c>
      <c r="AW264" s="403">
        <f t="shared" si="268"/>
        <v>-52</v>
      </c>
      <c r="AX264" s="403">
        <f>_xlfn.RANK.EQ(AW264,AW264:AW275)</f>
        <v>6</v>
      </c>
    </row>
    <row r="265" spans="2:50" ht="27.75" customHeight="1">
      <c r="B265" s="323">
        <v>3</v>
      </c>
      <c r="C265" s="339">
        <v>2</v>
      </c>
      <c r="D265" s="303" t="str">
        <f t="shared" si="270"/>
        <v>Hettarts ＦＶＣ</v>
      </c>
      <c r="E265" s="427">
        <v>21</v>
      </c>
      <c r="F265" s="427" t="s">
        <v>6</v>
      </c>
      <c r="G265" s="427">
        <v>8</v>
      </c>
      <c r="H265" s="339">
        <v>3</v>
      </c>
      <c r="I265" s="303" t="str">
        <f t="shared" si="271"/>
        <v>堀金Wish</v>
      </c>
      <c r="J265" s="339">
        <v>1</v>
      </c>
      <c r="K265" s="345" t="str">
        <f t="shared" si="272"/>
        <v>たつえクラブ</v>
      </c>
      <c r="M265" s="323">
        <v>3</v>
      </c>
      <c r="N265" s="339">
        <v>4</v>
      </c>
      <c r="O265" s="303" t="str">
        <f t="shared" si="273"/>
        <v>七二会</v>
      </c>
      <c r="P265" s="427">
        <v>21</v>
      </c>
      <c r="Q265" s="427" t="s">
        <v>6</v>
      </c>
      <c r="R265" s="427">
        <v>12</v>
      </c>
      <c r="S265" s="339">
        <v>5</v>
      </c>
      <c r="T265" s="451" t="str">
        <f t="shared" si="274"/>
        <v>阿智</v>
      </c>
      <c r="U265" s="339">
        <v>7</v>
      </c>
      <c r="V265" s="453" t="str">
        <f t="shared" si="275"/>
        <v>梓川クラブ</v>
      </c>
      <c r="X265" s="616"/>
      <c r="Y265" s="313">
        <v>4</v>
      </c>
      <c r="Z265" s="314" t="str">
        <f>対戦チーム表!E71</f>
        <v>七二会</v>
      </c>
      <c r="AB265" s="393">
        <f t="shared" si="264"/>
        <v>4</v>
      </c>
      <c r="AC265" s="372" t="str">
        <f t="shared" si="265"/>
        <v>七二会</v>
      </c>
      <c r="AD265" s="468"/>
      <c r="AE265" s="414"/>
      <c r="AF265" s="348">
        <f>G267</f>
        <v>21</v>
      </c>
      <c r="AG265" s="337">
        <f>E267</f>
        <v>2</v>
      </c>
      <c r="AH265" s="355">
        <f>R263</f>
        <v>21</v>
      </c>
      <c r="AI265" s="356">
        <f>P263</f>
        <v>4</v>
      </c>
      <c r="AJ265" s="396"/>
      <c r="AK265" s="397"/>
      <c r="AL265" s="400">
        <f>AK266</f>
        <v>21</v>
      </c>
      <c r="AM265" s="401">
        <f>AJ266</f>
        <v>12</v>
      </c>
      <c r="AN265" s="398">
        <f>AK267</f>
        <v>21</v>
      </c>
      <c r="AO265" s="399">
        <f>AJ267</f>
        <v>2</v>
      </c>
      <c r="AP265" s="400">
        <f>AK268</f>
        <v>0</v>
      </c>
      <c r="AQ265" s="401">
        <f>AJ268</f>
        <v>0</v>
      </c>
      <c r="AR265" s="402">
        <f t="shared" si="266"/>
        <v>0</v>
      </c>
      <c r="AS265" s="403">
        <f t="shared" si="262"/>
        <v>2</v>
      </c>
      <c r="AT265" s="403">
        <f t="shared" si="263"/>
        <v>84</v>
      </c>
      <c r="AU265" s="403">
        <f t="shared" si="263"/>
        <v>20</v>
      </c>
      <c r="AV265" s="403">
        <f t="shared" si="267"/>
        <v>4.2</v>
      </c>
      <c r="AW265" s="403">
        <f t="shared" si="268"/>
        <v>64</v>
      </c>
      <c r="AX265" s="403">
        <f>_xlfn.RANK.EQ(AW265,AW265:AW276)</f>
        <v>1</v>
      </c>
    </row>
    <row r="266" spans="2:50" ht="27.75" customHeight="1">
      <c r="B266" s="338">
        <v>4</v>
      </c>
      <c r="C266" s="339">
        <v>6</v>
      </c>
      <c r="D266" s="303" t="str">
        <f t="shared" si="270"/>
        <v>洗馬</v>
      </c>
      <c r="E266" s="427">
        <v>21</v>
      </c>
      <c r="F266" s="427" t="s">
        <v>7</v>
      </c>
      <c r="G266" s="427">
        <v>19</v>
      </c>
      <c r="H266" s="339">
        <v>7</v>
      </c>
      <c r="I266" s="340" t="str">
        <f t="shared" si="271"/>
        <v>梓川クラブ</v>
      </c>
      <c r="J266" s="339">
        <v>5</v>
      </c>
      <c r="K266" s="345" t="str">
        <f t="shared" si="272"/>
        <v>阿智</v>
      </c>
      <c r="M266" s="338">
        <v>4</v>
      </c>
      <c r="N266" s="339">
        <v>1</v>
      </c>
      <c r="O266" s="340" t="str">
        <f t="shared" si="273"/>
        <v>たつえクラブ</v>
      </c>
      <c r="P266" s="427">
        <v>21</v>
      </c>
      <c r="Q266" s="427" t="s">
        <v>186</v>
      </c>
      <c r="R266" s="427">
        <v>9</v>
      </c>
      <c r="S266" s="339">
        <v>3</v>
      </c>
      <c r="T266" s="452" t="str">
        <f t="shared" si="274"/>
        <v>堀金Wish</v>
      </c>
      <c r="U266" s="339">
        <v>4</v>
      </c>
      <c r="V266" s="453" t="str">
        <f t="shared" si="275"/>
        <v>七二会</v>
      </c>
      <c r="X266" s="616"/>
      <c r="Y266" s="313">
        <v>5</v>
      </c>
      <c r="Z266" s="314" t="str">
        <f>対戦チーム表!E72</f>
        <v>阿智</v>
      </c>
      <c r="AB266" s="393">
        <f t="shared" si="264"/>
        <v>5</v>
      </c>
      <c r="AC266" s="372" t="str">
        <f t="shared" si="265"/>
        <v>阿智</v>
      </c>
      <c r="AD266" s="468"/>
      <c r="AE266" s="414"/>
      <c r="AF266" s="468"/>
      <c r="AG266" s="414"/>
      <c r="AH266" s="355">
        <f>R267</f>
        <v>21</v>
      </c>
      <c r="AI266" s="356">
        <f>P267</f>
        <v>11</v>
      </c>
      <c r="AJ266" s="336">
        <f>R265</f>
        <v>12</v>
      </c>
      <c r="AK266" s="337">
        <f>P265</f>
        <v>21</v>
      </c>
      <c r="AL266" s="409"/>
      <c r="AM266" s="410"/>
      <c r="AN266" s="398">
        <f>AM267</f>
        <v>21</v>
      </c>
      <c r="AO266" s="399">
        <f>AL267</f>
        <v>4</v>
      </c>
      <c r="AP266" s="400">
        <f>AM268</f>
        <v>21</v>
      </c>
      <c r="AQ266" s="401">
        <f>AL268</f>
        <v>2</v>
      </c>
      <c r="AR266" s="402">
        <f t="shared" si="266"/>
        <v>1</v>
      </c>
      <c r="AS266" s="403">
        <f t="shared" si="262"/>
        <v>2</v>
      </c>
      <c r="AT266" s="403">
        <f t="shared" si="263"/>
        <v>75</v>
      </c>
      <c r="AU266" s="403">
        <f t="shared" si="263"/>
        <v>38</v>
      </c>
      <c r="AV266" s="403">
        <f t="shared" si="267"/>
        <v>1.9736842105263157</v>
      </c>
      <c r="AW266" s="403">
        <f t="shared" si="268"/>
        <v>37</v>
      </c>
      <c r="AX266" s="403">
        <f>_xlfn.RANK.EQ(AW266,AW266:AW277)</f>
        <v>1</v>
      </c>
    </row>
    <row r="267" spans="2:50" ht="27.75" customHeight="1">
      <c r="B267" s="323">
        <v>5</v>
      </c>
      <c r="C267" s="339">
        <v>2</v>
      </c>
      <c r="D267" s="303" t="str">
        <f t="shared" si="270"/>
        <v>Hettarts ＦＶＣ</v>
      </c>
      <c r="E267" s="427">
        <v>2</v>
      </c>
      <c r="F267" s="427" t="s">
        <v>6</v>
      </c>
      <c r="G267" s="427">
        <v>21</v>
      </c>
      <c r="H267" s="339">
        <v>4</v>
      </c>
      <c r="I267" s="303" t="str">
        <f t="shared" si="271"/>
        <v>七二会</v>
      </c>
      <c r="J267" s="339">
        <v>6</v>
      </c>
      <c r="K267" s="345" t="str">
        <f t="shared" si="272"/>
        <v>洗馬</v>
      </c>
      <c r="M267" s="323">
        <v>5</v>
      </c>
      <c r="N267" s="339">
        <v>3</v>
      </c>
      <c r="O267" s="303" t="str">
        <f t="shared" si="273"/>
        <v>堀金Wish</v>
      </c>
      <c r="P267" s="427">
        <v>11</v>
      </c>
      <c r="Q267" s="427" t="s">
        <v>6</v>
      </c>
      <c r="R267" s="427">
        <v>21</v>
      </c>
      <c r="S267" s="339">
        <v>5</v>
      </c>
      <c r="T267" s="451" t="str">
        <f t="shared" si="274"/>
        <v>阿智</v>
      </c>
      <c r="U267" s="339">
        <v>7</v>
      </c>
      <c r="V267" s="453" t="str">
        <f t="shared" si="275"/>
        <v>梓川クラブ</v>
      </c>
      <c r="X267" s="616"/>
      <c r="Y267" s="504">
        <v>6</v>
      </c>
      <c r="Z267" s="314" t="str">
        <f>対戦チーム表!E73</f>
        <v>洗馬</v>
      </c>
      <c r="AB267" s="393">
        <f t="shared" si="264"/>
        <v>6</v>
      </c>
      <c r="AC267" s="372" t="str">
        <f t="shared" si="265"/>
        <v>洗馬</v>
      </c>
      <c r="AD267" s="336">
        <f>E268</f>
        <v>5</v>
      </c>
      <c r="AE267" s="337">
        <f>G268</f>
        <v>21</v>
      </c>
      <c r="AF267" s="468"/>
      <c r="AG267" s="414"/>
      <c r="AH267" s="466"/>
      <c r="AI267" s="412"/>
      <c r="AJ267" s="336">
        <f>G269</f>
        <v>2</v>
      </c>
      <c r="AK267" s="337">
        <f>E269</f>
        <v>21</v>
      </c>
      <c r="AL267" s="355">
        <f>G264</f>
        <v>4</v>
      </c>
      <c r="AM267" s="356">
        <f>E264</f>
        <v>21</v>
      </c>
      <c r="AN267" s="396"/>
      <c r="AO267" s="397"/>
      <c r="AP267" s="400">
        <f>AO268</f>
        <v>21</v>
      </c>
      <c r="AQ267" s="401">
        <f>AN268</f>
        <v>19</v>
      </c>
      <c r="AR267" s="402">
        <f t="shared" si="266"/>
        <v>3</v>
      </c>
      <c r="AS267" s="403">
        <f t="shared" si="262"/>
        <v>4</v>
      </c>
      <c r="AT267" s="403">
        <f t="shared" si="263"/>
        <v>32</v>
      </c>
      <c r="AU267" s="403">
        <f t="shared" si="263"/>
        <v>82</v>
      </c>
      <c r="AV267" s="403">
        <f t="shared" si="267"/>
        <v>0.3902439024390244</v>
      </c>
      <c r="AW267" s="403">
        <f t="shared" si="268"/>
        <v>-50</v>
      </c>
      <c r="AX267" s="403">
        <f>_xlfn.RANK.EQ(AW267,AW267:AW278)</f>
        <v>5</v>
      </c>
    </row>
    <row r="268" spans="2:50" ht="27.75" customHeight="1" thickBot="1">
      <c r="B268" s="338">
        <v>6</v>
      </c>
      <c r="C268" s="339">
        <v>6</v>
      </c>
      <c r="D268" s="340" t="str">
        <f t="shared" si="270"/>
        <v>洗馬</v>
      </c>
      <c r="E268" s="427">
        <v>5</v>
      </c>
      <c r="F268" s="427" t="s">
        <v>6</v>
      </c>
      <c r="G268" s="427">
        <v>21</v>
      </c>
      <c r="H268" s="339">
        <v>1</v>
      </c>
      <c r="I268" s="340" t="str">
        <f t="shared" si="271"/>
        <v>たつえクラブ</v>
      </c>
      <c r="J268" s="339">
        <v>3</v>
      </c>
      <c r="K268" s="345" t="str">
        <f t="shared" si="272"/>
        <v>堀金Wish</v>
      </c>
      <c r="M268" s="338">
        <v>6</v>
      </c>
      <c r="N268" s="339">
        <v>7</v>
      </c>
      <c r="O268" s="340" t="str">
        <f t="shared" si="273"/>
        <v>梓川クラブ</v>
      </c>
      <c r="P268" s="427">
        <v>1</v>
      </c>
      <c r="Q268" s="427" t="s">
        <v>6</v>
      </c>
      <c r="R268" s="427">
        <v>21</v>
      </c>
      <c r="S268" s="339">
        <v>2</v>
      </c>
      <c r="T268" s="452" t="str">
        <f t="shared" si="274"/>
        <v>Hettarts ＦＶＣ</v>
      </c>
      <c r="U268" s="339">
        <v>4</v>
      </c>
      <c r="V268" s="453" t="str">
        <f t="shared" si="275"/>
        <v>七二会</v>
      </c>
      <c r="X268" s="617"/>
      <c r="Y268" s="357">
        <v>7</v>
      </c>
      <c r="Z268" s="358" t="str">
        <f>対戦チーム表!E74</f>
        <v>梓川クラブ</v>
      </c>
      <c r="AB268" s="393">
        <f t="shared" si="264"/>
        <v>7</v>
      </c>
      <c r="AC268" s="372" t="str">
        <f t="shared" si="265"/>
        <v>梓川クラブ</v>
      </c>
      <c r="AD268" s="336">
        <f>P264</f>
        <v>3</v>
      </c>
      <c r="AE268" s="337">
        <f>R264</f>
        <v>21</v>
      </c>
      <c r="AF268" s="336">
        <f>P268</f>
        <v>1</v>
      </c>
      <c r="AG268" s="337">
        <f>R268</f>
        <v>21</v>
      </c>
      <c r="AH268" s="413"/>
      <c r="AI268" s="414"/>
      <c r="AJ268" s="468"/>
      <c r="AK268" s="414"/>
      <c r="AL268" s="355">
        <f>R269</f>
        <v>2</v>
      </c>
      <c r="AM268" s="356">
        <f>P269</f>
        <v>21</v>
      </c>
      <c r="AN268" s="336">
        <f>G266</f>
        <v>19</v>
      </c>
      <c r="AO268" s="337">
        <f>E266</f>
        <v>21</v>
      </c>
      <c r="AP268" s="409"/>
      <c r="AQ268" s="410"/>
      <c r="AR268" s="402">
        <f>IF((AD268&lt;AE268),1,0)+IF((AF268&lt;AG268),1,0)+IF((AH268&lt;AI268),1,0)+IF((AJ268&lt;AK268),1,0)+IF((AL268&lt;AM268),1,0)+IF((AN268&lt;AO268),1,0)+IF((AP268&lt;AQ268),1,0)</f>
        <v>4</v>
      </c>
      <c r="AS268" s="403">
        <f t="shared" si="262"/>
        <v>4</v>
      </c>
      <c r="AT268" s="403">
        <f t="shared" si="263"/>
        <v>25</v>
      </c>
      <c r="AU268" s="403">
        <f t="shared" si="263"/>
        <v>84</v>
      </c>
      <c r="AV268" s="403">
        <f t="shared" si="267"/>
        <v>0.29761904761904762</v>
      </c>
      <c r="AW268" s="403">
        <f t="shared" si="268"/>
        <v>-59</v>
      </c>
      <c r="AX268" s="403">
        <f>_xlfn.RANK.EQ(AW268,AW268:AW279)</f>
        <v>7</v>
      </c>
    </row>
    <row r="269" spans="2:50" ht="27.75" customHeight="1" thickBot="1">
      <c r="B269" s="471">
        <v>7</v>
      </c>
      <c r="C269" s="360">
        <v>4</v>
      </c>
      <c r="D269" s="416" t="str">
        <f t="shared" si="270"/>
        <v>七二会</v>
      </c>
      <c r="E269" s="454">
        <v>21</v>
      </c>
      <c r="F269" s="454" t="s">
        <v>6</v>
      </c>
      <c r="G269" s="454">
        <v>2</v>
      </c>
      <c r="H269" s="360">
        <v>6</v>
      </c>
      <c r="I269" s="361" t="str">
        <f t="shared" si="271"/>
        <v>洗馬</v>
      </c>
      <c r="J269" s="360">
        <v>1</v>
      </c>
      <c r="K269" s="367" t="str">
        <f t="shared" si="272"/>
        <v>たつえクラブ</v>
      </c>
      <c r="M269" s="471">
        <v>7</v>
      </c>
      <c r="N269" s="360">
        <v>5</v>
      </c>
      <c r="O269" s="361" t="str">
        <f t="shared" si="273"/>
        <v>阿智</v>
      </c>
      <c r="P269" s="454">
        <v>21</v>
      </c>
      <c r="Q269" s="454" t="s">
        <v>6</v>
      </c>
      <c r="R269" s="454">
        <v>2</v>
      </c>
      <c r="S269" s="360">
        <v>7</v>
      </c>
      <c r="T269" s="455" t="str">
        <f t="shared" si="274"/>
        <v>梓川クラブ</v>
      </c>
      <c r="U269" s="360">
        <v>2</v>
      </c>
      <c r="V269" s="458" t="str">
        <f t="shared" si="275"/>
        <v>Hettarts ＦＶＣ</v>
      </c>
      <c r="X269" s="292"/>
      <c r="Y269" s="292"/>
      <c r="Z269" s="292"/>
    </row>
    <row r="270" spans="2:50" ht="15.75" customHeight="1">
      <c r="B270" s="290"/>
      <c r="C270" s="290"/>
      <c r="D270" s="291"/>
      <c r="E270" s="290"/>
      <c r="F270" s="290"/>
      <c r="G270" s="290"/>
      <c r="H270" s="290"/>
      <c r="I270" s="291"/>
      <c r="J270" s="290"/>
      <c r="K270" s="291"/>
      <c r="M270" s="290"/>
      <c r="N270" s="290"/>
      <c r="O270" s="291"/>
      <c r="P270" s="290"/>
      <c r="Q270" s="290"/>
      <c r="R270" s="290"/>
      <c r="S270" s="290"/>
      <c r="T270" s="291"/>
      <c r="U270" s="290"/>
      <c r="V270" s="291"/>
      <c r="X270" s="292"/>
      <c r="Y270" s="292"/>
      <c r="Z270" s="292"/>
    </row>
    <row r="271" spans="2:50">
      <c r="B271" s="582" t="s">
        <v>18</v>
      </c>
      <c r="C271" s="582"/>
      <c r="D271" s="583"/>
      <c r="E271" s="583"/>
      <c r="F271" s="290"/>
      <c r="G271" s="290"/>
      <c r="H271" s="290"/>
      <c r="I271" s="291"/>
      <c r="J271" s="290"/>
      <c r="K271" s="291"/>
      <c r="M271" s="290"/>
      <c r="N271" s="290"/>
      <c r="O271" s="291"/>
      <c r="P271" s="290"/>
      <c r="Q271" s="290"/>
      <c r="R271" s="290"/>
      <c r="S271" s="290"/>
      <c r="T271" s="291"/>
      <c r="U271" s="290"/>
      <c r="V271" s="291"/>
      <c r="X271" s="293" t="s">
        <v>11</v>
      </c>
      <c r="Y271" s="292"/>
      <c r="Z271" s="292"/>
    </row>
    <row r="272" spans="2:50" ht="18.95" customHeight="1" thickBot="1"/>
    <row r="273" spans="2:50" ht="25.5" customHeight="1" thickBot="1">
      <c r="B273" s="584" t="s">
        <v>12</v>
      </c>
      <c r="C273" s="585"/>
      <c r="D273" s="585"/>
      <c r="E273" s="585"/>
      <c r="F273" s="585"/>
      <c r="G273" s="585"/>
      <c r="H273" s="585"/>
      <c r="I273" s="585"/>
      <c r="J273" s="585"/>
      <c r="K273" s="586"/>
      <c r="M273" s="584" t="s">
        <v>13</v>
      </c>
      <c r="N273" s="585"/>
      <c r="O273" s="585"/>
      <c r="P273" s="585"/>
      <c r="Q273" s="585"/>
      <c r="R273" s="585"/>
      <c r="S273" s="585"/>
      <c r="T273" s="585"/>
      <c r="U273" s="585"/>
      <c r="V273" s="586"/>
      <c r="X273" s="509" t="s">
        <v>0</v>
      </c>
      <c r="Y273" s="510" t="s">
        <v>123</v>
      </c>
      <c r="Z273" s="511" t="s">
        <v>1</v>
      </c>
      <c r="AB273" s="393" t="s">
        <v>29</v>
      </c>
      <c r="AC273" s="372"/>
      <c r="AD273" s="578" t="str">
        <f>AC274</f>
        <v>ソレイユ</v>
      </c>
      <c r="AE273" s="579"/>
      <c r="AF273" s="578" t="str">
        <f>AC275</f>
        <v>美穂あなん</v>
      </c>
      <c r="AG273" s="579"/>
      <c r="AH273" s="578" t="str">
        <f>AC276</f>
        <v>城南</v>
      </c>
      <c r="AI273" s="579"/>
      <c r="AJ273" s="597" t="str">
        <f>AC277</f>
        <v>洗馬</v>
      </c>
      <c r="AK273" s="598"/>
      <c r="AL273" s="578" t="str">
        <f>AC278</f>
        <v>たつえクラブ</v>
      </c>
      <c r="AM273" s="579"/>
      <c r="AN273" s="578" t="str">
        <f>AC279</f>
        <v>Hettarts ＦＶＣ</v>
      </c>
      <c r="AO273" s="579"/>
      <c r="AP273" s="601" t="str">
        <f>AC280</f>
        <v>梓川クラブ</v>
      </c>
      <c r="AQ273" s="602"/>
      <c r="AR273" s="394" t="s">
        <v>20</v>
      </c>
      <c r="AS273" s="340" t="s">
        <v>21</v>
      </c>
      <c r="AT273" s="340" t="s">
        <v>22</v>
      </c>
      <c r="AU273" s="340" t="s">
        <v>23</v>
      </c>
      <c r="AV273" s="340" t="s">
        <v>24</v>
      </c>
      <c r="AW273" s="346" t="s">
        <v>25</v>
      </c>
      <c r="AX273" s="346" t="s">
        <v>26</v>
      </c>
    </row>
    <row r="274" spans="2:50" ht="25.5" customHeight="1" thickTop="1" thickBot="1">
      <c r="B274" s="310" t="s">
        <v>2</v>
      </c>
      <c r="C274" s="306" t="s">
        <v>27</v>
      </c>
      <c r="D274" s="375" t="s">
        <v>3</v>
      </c>
      <c r="E274" s="312" t="s">
        <v>4</v>
      </c>
      <c r="F274" s="312"/>
      <c r="G274" s="312" t="s">
        <v>4</v>
      </c>
      <c r="H274" s="306" t="s">
        <v>27</v>
      </c>
      <c r="I274" s="375" t="s">
        <v>3</v>
      </c>
      <c r="J274" s="306" t="s">
        <v>27</v>
      </c>
      <c r="K274" s="395" t="s">
        <v>5</v>
      </c>
      <c r="M274" s="310" t="s">
        <v>2</v>
      </c>
      <c r="N274" s="306" t="s">
        <v>27</v>
      </c>
      <c r="O274" s="375" t="s">
        <v>3</v>
      </c>
      <c r="P274" s="312" t="s">
        <v>4</v>
      </c>
      <c r="Q274" s="312"/>
      <c r="R274" s="312" t="s">
        <v>4</v>
      </c>
      <c r="S274" s="306" t="s">
        <v>27</v>
      </c>
      <c r="T274" s="375" t="s">
        <v>3</v>
      </c>
      <c r="U274" s="306" t="s">
        <v>27</v>
      </c>
      <c r="V274" s="395" t="s">
        <v>5</v>
      </c>
      <c r="X274" s="615" t="str">
        <f>X262</f>
        <v>波田体育館</v>
      </c>
      <c r="Y274" s="498">
        <v>1</v>
      </c>
      <c r="Z274" s="513" t="str">
        <f>対戦チーム表!K68</f>
        <v>ソレイユ</v>
      </c>
      <c r="AB274" s="393">
        <f>Y274</f>
        <v>1</v>
      </c>
      <c r="AC274" s="299" t="str">
        <f>Z274</f>
        <v>ソレイユ</v>
      </c>
      <c r="AD274" s="396"/>
      <c r="AE274" s="397"/>
      <c r="AF274" s="398">
        <f>AE275</f>
        <v>5</v>
      </c>
      <c r="AG274" s="399">
        <f>AD275</f>
        <v>21</v>
      </c>
      <c r="AH274" s="400">
        <f>AE276</f>
        <v>21</v>
      </c>
      <c r="AI274" s="401">
        <f>AD276</f>
        <v>3</v>
      </c>
      <c r="AJ274" s="398">
        <f>AE277</f>
        <v>21</v>
      </c>
      <c r="AK274" s="399">
        <f>AD277</f>
        <v>6</v>
      </c>
      <c r="AL274" s="400">
        <f>AE278</f>
        <v>7</v>
      </c>
      <c r="AM274" s="401">
        <f>AD278</f>
        <v>21</v>
      </c>
      <c r="AN274" s="398"/>
      <c r="AO274" s="399"/>
      <c r="AP274" s="400">
        <f>AE280</f>
        <v>21</v>
      </c>
      <c r="AQ274" s="401">
        <f>AD280</f>
        <v>12</v>
      </c>
      <c r="AR274" s="402">
        <f t="shared" ref="AR274:AR280" si="276">IF((AD274&lt;AE274),1,0)+IF((AF274&lt;AG274),1,0)+IF((AH274&lt;AI274),1,0)+IF((AJ274&lt;AK274),1,0)+IF((AL274&lt;AM274),1,0)+IF((AN274&lt;AO274),1,0)+IF((AP274&lt;AQ274),1,0)</f>
        <v>2</v>
      </c>
      <c r="AS274" s="403">
        <f t="shared" ref="AS274:AS280" si="277">IF((AE274&gt;AF274),1,0)+IF((AG274&gt;AH274),1,0)+IF((AI274&gt;AJ274),1,0)+IF((AK274&gt;AL274),1,0)+IF((AM274&gt;AN274),1,0)+IF((AO274&gt;AP274),1,0)+IF((AQ274&gt;AR274),1,0)</f>
        <v>2</v>
      </c>
      <c r="AT274" s="403">
        <f t="shared" ref="AT274:AU280" si="278">AD274+AF274+AH274+AJ274+AL274+AN274+AP274</f>
        <v>75</v>
      </c>
      <c r="AU274" s="403">
        <f t="shared" si="278"/>
        <v>63</v>
      </c>
      <c r="AV274" s="403">
        <f>AT274/AU274</f>
        <v>1.1904761904761905</v>
      </c>
      <c r="AW274" s="403">
        <f>AT274-AU274</f>
        <v>12</v>
      </c>
      <c r="AX274" s="403">
        <f>_xlfn.RANK.EQ(AW274,AW274:AW280)</f>
        <v>4</v>
      </c>
    </row>
    <row r="275" spans="2:50" ht="27.75" customHeight="1" thickTop="1">
      <c r="B275" s="533">
        <v>1</v>
      </c>
      <c r="C275" s="408">
        <v>1</v>
      </c>
      <c r="D275" s="325" t="str">
        <f>VLOOKUP(C275,$Y$274:$Z$281,2)</f>
        <v>ソレイユ</v>
      </c>
      <c r="E275" s="528">
        <v>5</v>
      </c>
      <c r="F275" s="528" t="s">
        <v>186</v>
      </c>
      <c r="G275" s="528">
        <v>21</v>
      </c>
      <c r="H275" s="408">
        <v>2</v>
      </c>
      <c r="I275" s="406" t="str">
        <f>VLOOKUP(H275,$Y$274:$Z$281,2)</f>
        <v>美穂あなん</v>
      </c>
      <c r="J275" s="408">
        <v>5</v>
      </c>
      <c r="K275" s="404" t="str">
        <f>VLOOKUP(J275,$Y$274:$Z$281,2)</f>
        <v>たつえクラブ</v>
      </c>
      <c r="M275" s="533">
        <v>1</v>
      </c>
      <c r="N275" s="408">
        <v>3</v>
      </c>
      <c r="O275" s="406" t="str">
        <f t="shared" ref="O275:O281" si="279">VLOOKUP(N275,$Y$274:$Z$281,2)</f>
        <v>城南</v>
      </c>
      <c r="P275" s="528">
        <v>21</v>
      </c>
      <c r="Q275" s="528" t="s">
        <v>7</v>
      </c>
      <c r="R275" s="528">
        <v>2</v>
      </c>
      <c r="S275" s="408">
        <v>4</v>
      </c>
      <c r="T275" s="406" t="str">
        <f t="shared" ref="T275:T281" si="280">VLOOKUP(S275,$Y$274:$Z$281,2)</f>
        <v>洗馬</v>
      </c>
      <c r="U275" s="408">
        <v>6</v>
      </c>
      <c r="V275" s="404" t="str">
        <f t="shared" ref="V275:V281" si="281">VLOOKUP(U275,$Y$274:$Z$281,2)</f>
        <v>Hettarts ＦＶＣ</v>
      </c>
      <c r="X275" s="616"/>
      <c r="Y275" s="313">
        <v>2</v>
      </c>
      <c r="Z275" s="314" t="str">
        <f>対戦チーム表!K69</f>
        <v>美穂あなん</v>
      </c>
      <c r="AB275" s="393">
        <f t="shared" ref="AB275:AB280" si="282">Y275</f>
        <v>2</v>
      </c>
      <c r="AC275" s="299" t="str">
        <f t="shared" ref="AC275:AC280" si="283">Z275</f>
        <v>美穂あなん</v>
      </c>
      <c r="AD275" s="413">
        <f>G275</f>
        <v>21</v>
      </c>
      <c r="AE275" s="414">
        <f>E275</f>
        <v>5</v>
      </c>
      <c r="AF275" s="396"/>
      <c r="AG275" s="397"/>
      <c r="AH275" s="400">
        <f>AG276</f>
        <v>12</v>
      </c>
      <c r="AI275" s="401">
        <f>AF276</f>
        <v>21</v>
      </c>
      <c r="AJ275" s="398">
        <f>AG277</f>
        <v>5</v>
      </c>
      <c r="AK275" s="399">
        <f>AF277</f>
        <v>21</v>
      </c>
      <c r="AL275" s="400">
        <f>AG278</f>
        <v>0</v>
      </c>
      <c r="AM275" s="401">
        <f>AF278</f>
        <v>0</v>
      </c>
      <c r="AN275" s="398"/>
      <c r="AO275" s="399"/>
      <c r="AP275" s="400">
        <f>AG280</f>
        <v>17</v>
      </c>
      <c r="AQ275" s="401">
        <f>AF280</f>
        <v>21</v>
      </c>
      <c r="AR275" s="402">
        <f t="shared" si="276"/>
        <v>3</v>
      </c>
      <c r="AS275" s="403">
        <f t="shared" si="277"/>
        <v>4</v>
      </c>
      <c r="AT275" s="403">
        <f t="shared" si="278"/>
        <v>55</v>
      </c>
      <c r="AU275" s="403">
        <f t="shared" si="278"/>
        <v>68</v>
      </c>
      <c r="AV275" s="403">
        <f t="shared" ref="AV275:AV280" si="284">AT275/AU275</f>
        <v>0.80882352941176472</v>
      </c>
      <c r="AW275" s="403">
        <f t="shared" ref="AW275:AW280" si="285">AT275-AU275</f>
        <v>-13</v>
      </c>
      <c r="AX275" s="403">
        <f t="shared" ref="AX275" si="286">_xlfn.RANK.EQ(AW275,AW275:AW281)</f>
        <v>5</v>
      </c>
    </row>
    <row r="276" spans="2:50" ht="27.75" customHeight="1">
      <c r="B276" s="492">
        <v>2</v>
      </c>
      <c r="C276" s="339">
        <v>5</v>
      </c>
      <c r="D276" s="340" t="str">
        <f t="shared" ref="D276:D281" si="287">VLOOKUP(C276,$Y$274:$Z$281,2)</f>
        <v>たつえクラブ</v>
      </c>
      <c r="E276" s="451">
        <v>11</v>
      </c>
      <c r="F276" s="451" t="s">
        <v>6</v>
      </c>
      <c r="G276" s="451">
        <v>21</v>
      </c>
      <c r="H276" s="339">
        <v>6</v>
      </c>
      <c r="I276" s="340" t="str">
        <f t="shared" ref="I276:I281" si="288">VLOOKUP(H276,$Y$274:$Z$281,2)</f>
        <v>Hettarts ＦＶＣ</v>
      </c>
      <c r="J276" s="339">
        <v>1</v>
      </c>
      <c r="K276" s="345" t="str">
        <f t="shared" ref="K276:K281" si="289">VLOOKUP(J276,$Y$274:$Z$281,2)</f>
        <v>ソレイユ</v>
      </c>
      <c r="M276" s="492">
        <v>2</v>
      </c>
      <c r="N276" s="339">
        <v>7</v>
      </c>
      <c r="O276" s="340" t="str">
        <f t="shared" si="279"/>
        <v>梓川クラブ</v>
      </c>
      <c r="P276" s="451">
        <v>12</v>
      </c>
      <c r="Q276" s="451" t="s">
        <v>6</v>
      </c>
      <c r="R276" s="451">
        <v>21</v>
      </c>
      <c r="S276" s="339">
        <v>1</v>
      </c>
      <c r="T276" s="340" t="str">
        <f t="shared" si="280"/>
        <v>ソレイユ</v>
      </c>
      <c r="U276" s="339">
        <v>3</v>
      </c>
      <c r="V276" s="345" t="str">
        <f t="shared" si="281"/>
        <v>城南</v>
      </c>
      <c r="X276" s="616"/>
      <c r="Y276" s="313">
        <v>3</v>
      </c>
      <c r="Z276" s="314" t="str">
        <f>対戦チーム表!K70</f>
        <v>城南</v>
      </c>
      <c r="AB276" s="393">
        <f t="shared" si="282"/>
        <v>3</v>
      </c>
      <c r="AC276" s="299" t="str">
        <f t="shared" si="283"/>
        <v>城南</v>
      </c>
      <c r="AD276" s="413">
        <f>G278</f>
        <v>3</v>
      </c>
      <c r="AE276" s="414">
        <f>E278</f>
        <v>21</v>
      </c>
      <c r="AF276" s="413">
        <f>R276</f>
        <v>21</v>
      </c>
      <c r="AG276" s="414">
        <f>P276</f>
        <v>12</v>
      </c>
      <c r="AH276" s="409"/>
      <c r="AI276" s="410"/>
      <c r="AJ276" s="398">
        <f>AI277</f>
        <v>21</v>
      </c>
      <c r="AK276" s="399">
        <f>AH277</f>
        <v>2</v>
      </c>
      <c r="AL276" s="400">
        <f>AI278</f>
        <v>21</v>
      </c>
      <c r="AM276" s="401">
        <f>AH278</f>
        <v>6</v>
      </c>
      <c r="AN276" s="398"/>
      <c r="AO276" s="399"/>
      <c r="AP276" s="400">
        <f>AI280</f>
        <v>0</v>
      </c>
      <c r="AQ276" s="401">
        <f>AH280</f>
        <v>0</v>
      </c>
      <c r="AR276" s="402">
        <f t="shared" si="276"/>
        <v>1</v>
      </c>
      <c r="AS276" s="403">
        <f t="shared" si="277"/>
        <v>2</v>
      </c>
      <c r="AT276" s="403">
        <f t="shared" si="278"/>
        <v>66</v>
      </c>
      <c r="AU276" s="403">
        <f t="shared" si="278"/>
        <v>41</v>
      </c>
      <c r="AV276" s="403">
        <f t="shared" si="284"/>
        <v>1.6097560975609757</v>
      </c>
      <c r="AW276" s="403">
        <f t="shared" si="285"/>
        <v>25</v>
      </c>
      <c r="AX276" s="403">
        <f>_xlfn.RANK.EQ(AW276,AW276:AW284)</f>
        <v>1</v>
      </c>
    </row>
    <row r="277" spans="2:50" ht="27.75" customHeight="1">
      <c r="B277" s="492">
        <v>3</v>
      </c>
      <c r="C277" s="339">
        <v>2</v>
      </c>
      <c r="D277" s="340" t="str">
        <f t="shared" si="287"/>
        <v>美穂あなん</v>
      </c>
      <c r="E277" s="451">
        <v>6</v>
      </c>
      <c r="F277" s="451" t="s">
        <v>6</v>
      </c>
      <c r="G277" s="451">
        <v>21</v>
      </c>
      <c r="H277" s="339">
        <v>3</v>
      </c>
      <c r="I277" s="340" t="str">
        <f t="shared" si="288"/>
        <v>城南</v>
      </c>
      <c r="J277" s="339">
        <v>2</v>
      </c>
      <c r="K277" s="345" t="str">
        <f t="shared" si="289"/>
        <v>美穂あなん</v>
      </c>
      <c r="M277" s="492">
        <v>3</v>
      </c>
      <c r="N277" s="339">
        <v>4</v>
      </c>
      <c r="O277" s="340" t="str">
        <f t="shared" si="279"/>
        <v>洗馬</v>
      </c>
      <c r="P277" s="451">
        <v>12</v>
      </c>
      <c r="Q277" s="451" t="s">
        <v>6</v>
      </c>
      <c r="R277" s="451">
        <v>21</v>
      </c>
      <c r="S277" s="339">
        <v>5</v>
      </c>
      <c r="T277" s="303" t="str">
        <f t="shared" si="280"/>
        <v>たつえクラブ</v>
      </c>
      <c r="U277" s="339">
        <v>7</v>
      </c>
      <c r="V277" s="345" t="str">
        <f t="shared" si="281"/>
        <v>梓川クラブ</v>
      </c>
      <c r="X277" s="616"/>
      <c r="Y277" s="313">
        <v>4</v>
      </c>
      <c r="Z277" s="314" t="str">
        <f>対戦チーム表!K71</f>
        <v>洗馬</v>
      </c>
      <c r="AB277" s="393">
        <f t="shared" si="282"/>
        <v>4</v>
      </c>
      <c r="AC277" s="299" t="str">
        <f t="shared" si="283"/>
        <v>洗馬</v>
      </c>
      <c r="AD277" s="413">
        <f>E281</f>
        <v>6</v>
      </c>
      <c r="AE277" s="414">
        <f>G281</f>
        <v>21</v>
      </c>
      <c r="AF277" s="413">
        <f>R278</f>
        <v>21</v>
      </c>
      <c r="AG277" s="414">
        <f>P278</f>
        <v>5</v>
      </c>
      <c r="AH277" s="411">
        <f>R275</f>
        <v>2</v>
      </c>
      <c r="AI277" s="412">
        <f>P275</f>
        <v>21</v>
      </c>
      <c r="AJ277" s="396"/>
      <c r="AK277" s="397"/>
      <c r="AL277" s="400">
        <f>AK278</f>
        <v>6</v>
      </c>
      <c r="AM277" s="401">
        <f>AJ278</f>
        <v>21</v>
      </c>
      <c r="AN277" s="398"/>
      <c r="AO277" s="399"/>
      <c r="AP277" s="400">
        <f>AK280</f>
        <v>3</v>
      </c>
      <c r="AQ277" s="401">
        <f>AJ280</f>
        <v>21</v>
      </c>
      <c r="AR277" s="402">
        <f t="shared" si="276"/>
        <v>4</v>
      </c>
      <c r="AS277" s="403">
        <f t="shared" si="277"/>
        <v>4</v>
      </c>
      <c r="AT277" s="403">
        <f t="shared" si="278"/>
        <v>38</v>
      </c>
      <c r="AU277" s="403">
        <f t="shared" si="278"/>
        <v>89</v>
      </c>
      <c r="AV277" s="403">
        <f t="shared" si="284"/>
        <v>0.42696629213483145</v>
      </c>
      <c r="AW277" s="403">
        <f t="shared" si="285"/>
        <v>-51</v>
      </c>
      <c r="AX277" s="403">
        <f>_xlfn.RANK.EQ(AW277,AW277:AW285)</f>
        <v>4</v>
      </c>
    </row>
    <row r="278" spans="2:50" ht="27.75" customHeight="1">
      <c r="B278" s="492">
        <v>4</v>
      </c>
      <c r="C278" s="339">
        <v>6</v>
      </c>
      <c r="D278" s="303" t="str">
        <f t="shared" si="287"/>
        <v>Hettarts ＦＶＣ</v>
      </c>
      <c r="E278" s="451">
        <v>21</v>
      </c>
      <c r="F278" s="451" t="s">
        <v>7</v>
      </c>
      <c r="G278" s="451">
        <v>3</v>
      </c>
      <c r="H278" s="339">
        <v>7</v>
      </c>
      <c r="I278" s="340" t="str">
        <f t="shared" si="288"/>
        <v>梓川クラブ</v>
      </c>
      <c r="J278" s="339">
        <v>5</v>
      </c>
      <c r="K278" s="345" t="str">
        <f t="shared" si="289"/>
        <v>たつえクラブ</v>
      </c>
      <c r="M278" s="492">
        <v>4</v>
      </c>
      <c r="N278" s="339">
        <v>1</v>
      </c>
      <c r="O278" s="340" t="str">
        <f t="shared" si="279"/>
        <v>ソレイユ</v>
      </c>
      <c r="P278" s="451">
        <v>5</v>
      </c>
      <c r="Q278" s="451" t="s">
        <v>6</v>
      </c>
      <c r="R278" s="451">
        <v>21</v>
      </c>
      <c r="S278" s="339">
        <v>3</v>
      </c>
      <c r="T278" s="340" t="str">
        <f t="shared" si="280"/>
        <v>城南</v>
      </c>
      <c r="U278" s="339">
        <v>4</v>
      </c>
      <c r="V278" s="345" t="str">
        <f t="shared" si="281"/>
        <v>洗馬</v>
      </c>
      <c r="X278" s="616"/>
      <c r="Y278" s="313">
        <v>5</v>
      </c>
      <c r="Z278" s="314" t="str">
        <f>対戦チーム表!K72</f>
        <v>たつえクラブ</v>
      </c>
      <c r="AB278" s="393">
        <f t="shared" si="282"/>
        <v>5</v>
      </c>
      <c r="AC278" s="299" t="str">
        <f t="shared" si="283"/>
        <v>たつえクラブ</v>
      </c>
      <c r="AD278" s="413">
        <f>E279</f>
        <v>21</v>
      </c>
      <c r="AE278" s="414">
        <f>G279</f>
        <v>7</v>
      </c>
      <c r="AF278" s="468"/>
      <c r="AG278" s="414"/>
      <c r="AH278" s="411">
        <f>G280</f>
        <v>6</v>
      </c>
      <c r="AI278" s="412">
        <f>E280</f>
        <v>21</v>
      </c>
      <c r="AJ278" s="413">
        <f>G277</f>
        <v>21</v>
      </c>
      <c r="AK278" s="414">
        <f>E277</f>
        <v>6</v>
      </c>
      <c r="AL278" s="409"/>
      <c r="AM278" s="410"/>
      <c r="AN278" s="398"/>
      <c r="AO278" s="399"/>
      <c r="AP278" s="400">
        <f>AM280</f>
        <v>11</v>
      </c>
      <c r="AQ278" s="401">
        <f>AL280</f>
        <v>21</v>
      </c>
      <c r="AR278" s="402">
        <f t="shared" si="276"/>
        <v>2</v>
      </c>
      <c r="AS278" s="403">
        <f t="shared" si="277"/>
        <v>3</v>
      </c>
      <c r="AT278" s="403">
        <f t="shared" si="278"/>
        <v>59</v>
      </c>
      <c r="AU278" s="403">
        <f t="shared" si="278"/>
        <v>55</v>
      </c>
      <c r="AV278" s="403">
        <f t="shared" si="284"/>
        <v>1.0727272727272728</v>
      </c>
      <c r="AW278" s="403">
        <f t="shared" si="285"/>
        <v>4</v>
      </c>
      <c r="AX278" s="403">
        <f>_xlfn.RANK.EQ(AW278,AW278:AW286)</f>
        <v>3</v>
      </c>
    </row>
    <row r="279" spans="2:50" ht="27.75" customHeight="1">
      <c r="B279" s="492">
        <v>5</v>
      </c>
      <c r="C279" s="339">
        <v>2</v>
      </c>
      <c r="D279" s="340" t="str">
        <f t="shared" si="287"/>
        <v>美穂あなん</v>
      </c>
      <c r="E279" s="340">
        <v>21</v>
      </c>
      <c r="F279" s="451" t="s">
        <v>6</v>
      </c>
      <c r="G279" s="451">
        <v>7</v>
      </c>
      <c r="H279" s="339">
        <v>4</v>
      </c>
      <c r="I279" s="303" t="str">
        <f t="shared" si="288"/>
        <v>洗馬</v>
      </c>
      <c r="J279" s="339">
        <v>3</v>
      </c>
      <c r="K279" s="345" t="str">
        <f t="shared" si="289"/>
        <v>城南</v>
      </c>
      <c r="M279" s="492">
        <v>5</v>
      </c>
      <c r="N279" s="339">
        <v>3</v>
      </c>
      <c r="O279" s="340" t="str">
        <f t="shared" si="279"/>
        <v>城南</v>
      </c>
      <c r="P279" s="340">
        <v>21</v>
      </c>
      <c r="Q279" s="451" t="s">
        <v>6</v>
      </c>
      <c r="R279" s="451">
        <v>17</v>
      </c>
      <c r="S279" s="339">
        <v>5</v>
      </c>
      <c r="T279" s="340" t="str">
        <f t="shared" si="280"/>
        <v>たつえクラブ</v>
      </c>
      <c r="U279" s="339">
        <v>7</v>
      </c>
      <c r="V279" s="345" t="str">
        <f t="shared" si="281"/>
        <v>梓川クラブ</v>
      </c>
      <c r="X279" s="616"/>
      <c r="Y279" s="504">
        <v>6</v>
      </c>
      <c r="Z279" s="314" t="str">
        <f>対戦チーム表!K73</f>
        <v>Hettarts ＦＶＣ</v>
      </c>
      <c r="AB279" s="393">
        <f t="shared" si="282"/>
        <v>6</v>
      </c>
      <c r="AC279" s="299" t="str">
        <f t="shared" si="283"/>
        <v>Hettarts ＦＶＣ</v>
      </c>
      <c r="AD279" s="413">
        <f>E280</f>
        <v>21</v>
      </c>
      <c r="AE279" s="414">
        <f>G280</f>
        <v>6</v>
      </c>
      <c r="AF279" s="413"/>
      <c r="AG279" s="414"/>
      <c r="AH279" s="411"/>
      <c r="AI279" s="412"/>
      <c r="AJ279" s="413"/>
      <c r="AK279" s="414"/>
      <c r="AL279" s="411"/>
      <c r="AM279" s="412"/>
      <c r="AN279" s="396"/>
      <c r="AO279" s="397"/>
      <c r="AP279" s="400">
        <f>AO280</f>
        <v>0</v>
      </c>
      <c r="AQ279" s="401">
        <f>AN280</f>
        <v>0</v>
      </c>
      <c r="AR279" s="402">
        <f t="shared" si="276"/>
        <v>0</v>
      </c>
      <c r="AS279" s="403">
        <f t="shared" si="277"/>
        <v>1</v>
      </c>
      <c r="AT279" s="403">
        <f t="shared" si="278"/>
        <v>21</v>
      </c>
      <c r="AU279" s="403">
        <f t="shared" si="278"/>
        <v>6</v>
      </c>
      <c r="AV279" s="403">
        <f t="shared" si="284"/>
        <v>3.5</v>
      </c>
      <c r="AW279" s="403">
        <f t="shared" si="285"/>
        <v>15</v>
      </c>
      <c r="AX279" s="403">
        <f>_xlfn.RANK.EQ(AW279,AW279:AW287)</f>
        <v>2</v>
      </c>
    </row>
    <row r="280" spans="2:50" ht="27.75" customHeight="1" thickBot="1">
      <c r="B280" s="492">
        <v>6</v>
      </c>
      <c r="C280" s="339">
        <v>6</v>
      </c>
      <c r="D280" s="340" t="str">
        <f t="shared" si="287"/>
        <v>Hettarts ＦＶＣ</v>
      </c>
      <c r="E280" s="451">
        <v>21</v>
      </c>
      <c r="F280" s="451" t="s">
        <v>6</v>
      </c>
      <c r="G280" s="451">
        <v>6</v>
      </c>
      <c r="H280" s="339">
        <v>1</v>
      </c>
      <c r="I280" s="340" t="str">
        <f t="shared" si="288"/>
        <v>ソレイユ</v>
      </c>
      <c r="J280" s="339">
        <v>1</v>
      </c>
      <c r="K280" s="345" t="str">
        <f t="shared" si="289"/>
        <v>ソレイユ</v>
      </c>
      <c r="M280" s="492">
        <v>6</v>
      </c>
      <c r="N280" s="339">
        <v>7</v>
      </c>
      <c r="O280" s="340" t="str">
        <f t="shared" si="279"/>
        <v>梓川クラブ</v>
      </c>
      <c r="P280" s="451">
        <v>3</v>
      </c>
      <c r="Q280" s="451" t="s">
        <v>6</v>
      </c>
      <c r="R280" s="451">
        <v>21</v>
      </c>
      <c r="S280" s="339">
        <v>2</v>
      </c>
      <c r="T280" s="340" t="str">
        <f t="shared" si="280"/>
        <v>美穂あなん</v>
      </c>
      <c r="U280" s="339">
        <v>4</v>
      </c>
      <c r="V280" s="345" t="str">
        <f t="shared" si="281"/>
        <v>洗馬</v>
      </c>
      <c r="X280" s="617"/>
      <c r="Y280" s="357">
        <v>7</v>
      </c>
      <c r="Z280" s="358" t="str">
        <f>対戦チーム表!K74</f>
        <v>梓川クラブ</v>
      </c>
      <c r="AB280" s="393">
        <f t="shared" si="282"/>
        <v>7</v>
      </c>
      <c r="AC280" s="299" t="str">
        <f t="shared" si="283"/>
        <v>梓川クラブ</v>
      </c>
      <c r="AD280" s="413">
        <f>P277</f>
        <v>12</v>
      </c>
      <c r="AE280" s="414">
        <f>R277</f>
        <v>21</v>
      </c>
      <c r="AF280" s="413">
        <f>P279</f>
        <v>21</v>
      </c>
      <c r="AG280" s="414">
        <f>R279</f>
        <v>17</v>
      </c>
      <c r="AH280" s="466"/>
      <c r="AI280" s="412"/>
      <c r="AJ280" s="413">
        <f>R280</f>
        <v>21</v>
      </c>
      <c r="AK280" s="414">
        <f>P280</f>
        <v>3</v>
      </c>
      <c r="AL280" s="411">
        <f>G276</f>
        <v>21</v>
      </c>
      <c r="AM280" s="412">
        <f>E276</f>
        <v>11</v>
      </c>
      <c r="AN280" s="402"/>
      <c r="AO280" s="399"/>
      <c r="AP280" s="409"/>
      <c r="AQ280" s="410"/>
      <c r="AR280" s="402">
        <f t="shared" si="276"/>
        <v>1</v>
      </c>
      <c r="AS280" s="403">
        <f t="shared" si="277"/>
        <v>2</v>
      </c>
      <c r="AT280" s="403">
        <f t="shared" si="278"/>
        <v>75</v>
      </c>
      <c r="AU280" s="403">
        <f t="shared" si="278"/>
        <v>52</v>
      </c>
      <c r="AV280" s="403">
        <f t="shared" si="284"/>
        <v>1.4423076923076923</v>
      </c>
      <c r="AW280" s="403">
        <f t="shared" si="285"/>
        <v>23</v>
      </c>
      <c r="AX280" s="403">
        <f>_xlfn.RANK.EQ(AW280,AW280:AW288)</f>
        <v>1</v>
      </c>
    </row>
    <row r="281" spans="2:50" ht="27.75" customHeight="1" thickBot="1">
      <c r="B281" s="507">
        <v>7</v>
      </c>
      <c r="C281" s="364">
        <v>4</v>
      </c>
      <c r="D281" s="361" t="str">
        <f t="shared" si="287"/>
        <v>洗馬</v>
      </c>
      <c r="E281" s="455">
        <v>6</v>
      </c>
      <c r="F281" s="455" t="s">
        <v>6</v>
      </c>
      <c r="G281" s="455">
        <v>21</v>
      </c>
      <c r="H281" s="364">
        <v>6</v>
      </c>
      <c r="I281" s="416" t="str">
        <f t="shared" si="288"/>
        <v>Hettarts ＦＶＣ</v>
      </c>
      <c r="J281" s="364">
        <v>3</v>
      </c>
      <c r="K281" s="367" t="str">
        <f t="shared" si="289"/>
        <v>城南</v>
      </c>
      <c r="M281" s="507">
        <v>7</v>
      </c>
      <c r="N281" s="364">
        <v>5</v>
      </c>
      <c r="O281" s="361" t="str">
        <f t="shared" si="279"/>
        <v>たつえクラブ</v>
      </c>
      <c r="P281" s="455">
        <v>3</v>
      </c>
      <c r="Q281" s="455" t="s">
        <v>6</v>
      </c>
      <c r="R281" s="455">
        <v>21</v>
      </c>
      <c r="S281" s="364">
        <v>7</v>
      </c>
      <c r="T281" s="361" t="str">
        <f t="shared" si="280"/>
        <v>梓川クラブ</v>
      </c>
      <c r="U281" s="364">
        <v>2</v>
      </c>
      <c r="V281" s="367" t="str">
        <f t="shared" si="281"/>
        <v>美穂あなん</v>
      </c>
      <c r="X281" s="292"/>
      <c r="Y281" s="292"/>
      <c r="Z281" s="292"/>
    </row>
    <row r="282" spans="2:50">
      <c r="H282" s="534"/>
    </row>
  </sheetData>
  <dataConsolidate/>
  <mergeCells count="225">
    <mergeCell ref="M189:V189"/>
    <mergeCell ref="E173:K173"/>
    <mergeCell ref="B205:K205"/>
    <mergeCell ref="E145:K145"/>
    <mergeCell ref="M145:Q145"/>
    <mergeCell ref="X1:Z1"/>
    <mergeCell ref="X178:X184"/>
    <mergeCell ref="X123:X129"/>
    <mergeCell ref="X135:X141"/>
    <mergeCell ref="X190:X196"/>
    <mergeCell ref="M173:Q173"/>
    <mergeCell ref="B147:E147"/>
    <mergeCell ref="B149:K149"/>
    <mergeCell ref="M149:V149"/>
    <mergeCell ref="M59:Q59"/>
    <mergeCell ref="R59:V59"/>
    <mergeCell ref="B77:K77"/>
    <mergeCell ref="M77:V77"/>
    <mergeCell ref="M205:V205"/>
    <mergeCell ref="X78:X84"/>
    <mergeCell ref="B93:K93"/>
    <mergeCell ref="M1:Q1"/>
    <mergeCell ref="M30:Q30"/>
    <mergeCell ref="E1:K1"/>
    <mergeCell ref="R1:V1"/>
    <mergeCell ref="X162:X168"/>
    <mergeCell ref="X150:X156"/>
    <mergeCell ref="R145:V145"/>
    <mergeCell ref="B120:E120"/>
    <mergeCell ref="B132:E132"/>
    <mergeCell ref="B134:K134"/>
    <mergeCell ref="M93:V93"/>
    <mergeCell ref="X94:X100"/>
    <mergeCell ref="B106:K106"/>
    <mergeCell ref="M106:V106"/>
    <mergeCell ref="X107:X113"/>
    <mergeCell ref="M161:V161"/>
    <mergeCell ref="M134:V134"/>
    <mergeCell ref="B91:E91"/>
    <mergeCell ref="B104:E104"/>
    <mergeCell ref="M34:V34"/>
    <mergeCell ref="X35:X41"/>
    <mergeCell ref="B47:K47"/>
    <mergeCell ref="M47:V47"/>
    <mergeCell ref="B18:K18"/>
    <mergeCell ref="M18:V18"/>
    <mergeCell ref="X19:X25"/>
    <mergeCell ref="B5:K5"/>
    <mergeCell ref="X274:X280"/>
    <mergeCell ref="B261:K261"/>
    <mergeCell ref="M261:V261"/>
    <mergeCell ref="X262:X268"/>
    <mergeCell ref="B273:K273"/>
    <mergeCell ref="M273:V273"/>
    <mergeCell ref="E257:K257"/>
    <mergeCell ref="M257:Q257"/>
    <mergeCell ref="R257:V257"/>
    <mergeCell ref="X246:X252"/>
    <mergeCell ref="B215:E215"/>
    <mergeCell ref="B217:K217"/>
    <mergeCell ref="M217:V217"/>
    <mergeCell ref="B233:K233"/>
    <mergeCell ref="M233:V233"/>
    <mergeCell ref="X234:X240"/>
    <mergeCell ref="B245:K245"/>
    <mergeCell ref="M245:V245"/>
    <mergeCell ref="X218:X224"/>
    <mergeCell ref="E229:K229"/>
    <mergeCell ref="M229:Q229"/>
    <mergeCell ref="R229:V229"/>
    <mergeCell ref="X206:X212"/>
    <mergeCell ref="R173:V173"/>
    <mergeCell ref="E201:K201"/>
    <mergeCell ref="M201:Q201"/>
    <mergeCell ref="R201:V201"/>
    <mergeCell ref="B175:E175"/>
    <mergeCell ref="B177:K177"/>
    <mergeCell ref="X48:X54"/>
    <mergeCell ref="B63:K63"/>
    <mergeCell ref="M63:V63"/>
    <mergeCell ref="X64:X70"/>
    <mergeCell ref="X55:Z55"/>
    <mergeCell ref="E59:K59"/>
    <mergeCell ref="B75:E75"/>
    <mergeCell ref="B122:K122"/>
    <mergeCell ref="M122:V122"/>
    <mergeCell ref="E89:K89"/>
    <mergeCell ref="M89:Q89"/>
    <mergeCell ref="R89:V89"/>
    <mergeCell ref="E118:K118"/>
    <mergeCell ref="M118:Q118"/>
    <mergeCell ref="R118:V118"/>
    <mergeCell ref="M177:V177"/>
    <mergeCell ref="B187:E187"/>
    <mergeCell ref="M5:V5"/>
    <mergeCell ref="X6:X12"/>
    <mergeCell ref="X26:Z27"/>
    <mergeCell ref="E30:K30"/>
    <mergeCell ref="R30:V30"/>
    <mergeCell ref="AF106:AG106"/>
    <mergeCell ref="B61:E61"/>
    <mergeCell ref="B32:E32"/>
    <mergeCell ref="B45:E45"/>
    <mergeCell ref="AH106:AI106"/>
    <mergeCell ref="AJ106:AK106"/>
    <mergeCell ref="AL106:AM106"/>
    <mergeCell ref="AN106:AO106"/>
    <mergeCell ref="AP106:AQ106"/>
    <mergeCell ref="AF122:AG122"/>
    <mergeCell ref="AH122:AI122"/>
    <mergeCell ref="AJ122:AK122"/>
    <mergeCell ref="AL122:AM122"/>
    <mergeCell ref="AN122:AO122"/>
    <mergeCell ref="AP122:AQ122"/>
    <mergeCell ref="AN134:AO134"/>
    <mergeCell ref="AP134:AQ134"/>
    <mergeCell ref="AD149:AE149"/>
    <mergeCell ref="AF149:AG149"/>
    <mergeCell ref="AH149:AI149"/>
    <mergeCell ref="AJ149:AK149"/>
    <mergeCell ref="AL149:AM149"/>
    <mergeCell ref="AN149:AO149"/>
    <mergeCell ref="AP149:AQ149"/>
    <mergeCell ref="AN189:AO189"/>
    <mergeCell ref="AP189:AQ189"/>
    <mergeCell ref="AF205:AG205"/>
    <mergeCell ref="AH205:AI205"/>
    <mergeCell ref="AJ205:AK205"/>
    <mergeCell ref="AL205:AM205"/>
    <mergeCell ref="AN205:AO205"/>
    <mergeCell ref="AP205:AQ205"/>
    <mergeCell ref="AF161:AG161"/>
    <mergeCell ref="AH161:AI161"/>
    <mergeCell ref="AJ161:AK161"/>
    <mergeCell ref="AL161:AM161"/>
    <mergeCell ref="AN161:AO161"/>
    <mergeCell ref="AP161:AQ161"/>
    <mergeCell ref="AF177:AG177"/>
    <mergeCell ref="AH177:AI177"/>
    <mergeCell ref="AJ177:AK177"/>
    <mergeCell ref="AL177:AM177"/>
    <mergeCell ref="AN177:AO177"/>
    <mergeCell ref="AP177:AQ177"/>
    <mergeCell ref="AN217:AO217"/>
    <mergeCell ref="AP217:AQ217"/>
    <mergeCell ref="AF233:AG233"/>
    <mergeCell ref="AH233:AI233"/>
    <mergeCell ref="AJ233:AK233"/>
    <mergeCell ref="AL233:AM233"/>
    <mergeCell ref="AN233:AO233"/>
    <mergeCell ref="AP233:AQ233"/>
    <mergeCell ref="AD233:AE233"/>
    <mergeCell ref="AN273:AO273"/>
    <mergeCell ref="AP273:AQ273"/>
    <mergeCell ref="AD245:AE245"/>
    <mergeCell ref="AF245:AG245"/>
    <mergeCell ref="AH245:AI245"/>
    <mergeCell ref="AJ245:AK245"/>
    <mergeCell ref="AL245:AM245"/>
    <mergeCell ref="AN245:AO245"/>
    <mergeCell ref="AP245:AQ245"/>
    <mergeCell ref="AD261:AE261"/>
    <mergeCell ref="AF261:AG261"/>
    <mergeCell ref="AH261:AI261"/>
    <mergeCell ref="AJ261:AK261"/>
    <mergeCell ref="AL261:AM261"/>
    <mergeCell ref="AN261:AO261"/>
    <mergeCell ref="AP261:AQ261"/>
    <mergeCell ref="AD205:AE205"/>
    <mergeCell ref="AD161:AE161"/>
    <mergeCell ref="AD122:AE122"/>
    <mergeCell ref="AD106:AE106"/>
    <mergeCell ref="AD273:AE273"/>
    <mergeCell ref="AF273:AG273"/>
    <mergeCell ref="AH273:AI273"/>
    <mergeCell ref="AJ273:AK273"/>
    <mergeCell ref="AL273:AM273"/>
    <mergeCell ref="AD217:AE217"/>
    <mergeCell ref="AF217:AG217"/>
    <mergeCell ref="AH217:AI217"/>
    <mergeCell ref="AJ217:AK217"/>
    <mergeCell ref="AL217:AM217"/>
    <mergeCell ref="AF189:AG189"/>
    <mergeCell ref="AH189:AI189"/>
    <mergeCell ref="AJ189:AK189"/>
    <mergeCell ref="AL189:AM189"/>
    <mergeCell ref="AD177:AE177"/>
    <mergeCell ref="AD134:AE134"/>
    <mergeCell ref="AF134:AG134"/>
    <mergeCell ref="AH134:AI134"/>
    <mergeCell ref="AJ134:AK134"/>
    <mergeCell ref="AL134:AM134"/>
    <mergeCell ref="B3:E3"/>
    <mergeCell ref="B16:E16"/>
    <mergeCell ref="B243:E243"/>
    <mergeCell ref="B231:E231"/>
    <mergeCell ref="B271:E271"/>
    <mergeCell ref="B259:E259"/>
    <mergeCell ref="B34:K34"/>
    <mergeCell ref="B203:E203"/>
    <mergeCell ref="B159:E159"/>
    <mergeCell ref="B161:K161"/>
    <mergeCell ref="B189:K189"/>
    <mergeCell ref="AH93:AI93"/>
    <mergeCell ref="AL63:AM63"/>
    <mergeCell ref="AF5:AG5"/>
    <mergeCell ref="AJ5:AK5"/>
    <mergeCell ref="AL5:AM5"/>
    <mergeCell ref="AP5:AQ5"/>
    <mergeCell ref="AH5:AI5"/>
    <mergeCell ref="AD34:AE34"/>
    <mergeCell ref="AF34:AG34"/>
    <mergeCell ref="AH34:AI34"/>
    <mergeCell ref="AJ34:AK34"/>
    <mergeCell ref="AL34:AM34"/>
    <mergeCell ref="AN34:AO34"/>
    <mergeCell ref="AP34:AQ34"/>
    <mergeCell ref="AN77:AO77"/>
    <mergeCell ref="AF63:AG63"/>
    <mergeCell ref="AJ47:AK47"/>
    <mergeCell ref="AD5:AE5"/>
    <mergeCell ref="AJ18:AK18"/>
    <mergeCell ref="AN47:AO47"/>
    <mergeCell ref="AN18:AO18"/>
    <mergeCell ref="AF18:AG18"/>
  </mergeCells>
  <phoneticPr fontId="1"/>
  <conditionalFormatting sqref="C7:D14 H7:K14 S7:V14 N7:O14 J43 C43 H43 N43 C72:D73 S72:V73 H72:K73 N72:O73 I95:I101 D95:D101 K95:K101 C102:D102 H102:K102 N102:O102 S102:V102">
    <cfRule type="cellIs" dxfId="288" priority="398" operator="equal">
      <formula>0</formula>
    </cfRule>
  </conditionalFormatting>
  <conditionalFormatting sqref="U20:U26">
    <cfRule type="cellIs" dxfId="287" priority="397" operator="equal">
      <formula>0</formula>
    </cfRule>
  </conditionalFormatting>
  <conditionalFormatting sqref="S191:S196">
    <cfRule type="cellIs" dxfId="286" priority="328" operator="equal">
      <formula>0</formula>
    </cfRule>
  </conditionalFormatting>
  <conditionalFormatting sqref="S163:S169">
    <cfRule type="cellIs" dxfId="285" priority="336" operator="equal">
      <formula>0</formula>
    </cfRule>
  </conditionalFormatting>
  <conditionalFormatting sqref="J65:J71 U65:U71">
    <cfRule type="cellIs" dxfId="284" priority="394" operator="equal">
      <formula>0</formula>
    </cfRule>
  </conditionalFormatting>
  <conditionalFormatting sqref="H95:H101 N95:N101 S95:S101 C95:C101 J95:J101 U95:U101">
    <cfRule type="cellIs" dxfId="283" priority="392" operator="equal">
      <formula>0</formula>
    </cfRule>
  </conditionalFormatting>
  <conditionalFormatting sqref="C108:C114">
    <cfRule type="cellIs" dxfId="282" priority="391" operator="equal">
      <formula>0</formula>
    </cfRule>
  </conditionalFormatting>
  <conditionalFormatting sqref="N124:N130 S124:S130 U124:U130">
    <cfRule type="cellIs" dxfId="281" priority="388" operator="equal">
      <formula>0</formula>
    </cfRule>
  </conditionalFormatting>
  <conditionalFormatting sqref="N136:N142 S136:S142 U136:U142">
    <cfRule type="cellIs" dxfId="280" priority="387" operator="equal">
      <formula>0</formula>
    </cfRule>
  </conditionalFormatting>
  <conditionalFormatting sqref="H151:H157 N151:N156 S151:S156 C151:C157 J151:J157 U151:U156">
    <cfRule type="cellIs" dxfId="279" priority="386" operator="equal">
      <formula>0</formula>
    </cfRule>
  </conditionalFormatting>
  <conditionalFormatting sqref="J36:J42">
    <cfRule type="cellIs" dxfId="278" priority="350" operator="equal">
      <formula>0</formula>
    </cfRule>
  </conditionalFormatting>
  <conditionalFormatting sqref="J20:J26">
    <cfRule type="cellIs" dxfId="277" priority="351" operator="equal">
      <formula>0</formula>
    </cfRule>
  </conditionalFormatting>
  <conditionalFormatting sqref="N65:N71">
    <cfRule type="cellIs" dxfId="276" priority="360" operator="equal">
      <formula>0</formula>
    </cfRule>
  </conditionalFormatting>
  <conditionalFormatting sqref="H65:H71">
    <cfRule type="cellIs" dxfId="275" priority="361" operator="equal">
      <formula>0</formula>
    </cfRule>
  </conditionalFormatting>
  <conditionalFormatting sqref="C235:C237 C239:C241 H241 J235:J241">
    <cfRule type="cellIs" dxfId="274" priority="380" operator="equal">
      <formula>0</formula>
    </cfRule>
  </conditionalFormatting>
  <conditionalFormatting sqref="H247:H253 N247:N253 C247:C253 J247:J253">
    <cfRule type="cellIs" dxfId="273" priority="379" operator="equal">
      <formula>0</formula>
    </cfRule>
  </conditionalFormatting>
  <conditionalFormatting sqref="H263:H269 N263:N269 C263:C269">
    <cfRule type="cellIs" dxfId="272" priority="378" operator="equal">
      <formula>0</formula>
    </cfRule>
  </conditionalFormatting>
  <conditionalFormatting sqref="S20:S26">
    <cfRule type="cellIs" dxfId="271" priority="373" operator="equal">
      <formula>0</formula>
    </cfRule>
  </conditionalFormatting>
  <conditionalFormatting sqref="C20:C26">
    <cfRule type="cellIs" dxfId="270" priority="376" operator="equal">
      <formula>0</formula>
    </cfRule>
  </conditionalFormatting>
  <conditionalFormatting sqref="H20:H26">
    <cfRule type="cellIs" dxfId="269" priority="375" operator="equal">
      <formula>0</formula>
    </cfRule>
  </conditionalFormatting>
  <conditionalFormatting sqref="N20:N26">
    <cfRule type="cellIs" dxfId="268" priority="374" operator="equal">
      <formula>0</formula>
    </cfRule>
  </conditionalFormatting>
  <conditionalFormatting sqref="H36:H42">
    <cfRule type="cellIs" dxfId="267" priority="371" operator="equal">
      <formula>0</formula>
    </cfRule>
  </conditionalFormatting>
  <conditionalFormatting sqref="C36:C42">
    <cfRule type="cellIs" dxfId="266" priority="372" operator="equal">
      <formula>0</formula>
    </cfRule>
  </conditionalFormatting>
  <conditionalFormatting sqref="N36:N42">
    <cfRule type="cellIs" dxfId="265" priority="370" operator="equal">
      <formula>0</formula>
    </cfRule>
  </conditionalFormatting>
  <conditionalFormatting sqref="U36:U42">
    <cfRule type="cellIs" dxfId="264" priority="354" operator="equal">
      <formula>0</formula>
    </cfRule>
  </conditionalFormatting>
  <conditionalFormatting sqref="S36:S42">
    <cfRule type="cellIs" dxfId="263" priority="369" operator="equal">
      <formula>0</formula>
    </cfRule>
  </conditionalFormatting>
  <conditionalFormatting sqref="C49:C55">
    <cfRule type="cellIs" dxfId="262" priority="368" operator="equal">
      <formula>0</formula>
    </cfRule>
  </conditionalFormatting>
  <conditionalFormatting sqref="H50:H55">
    <cfRule type="cellIs" dxfId="261" priority="366" operator="equal">
      <formula>0</formula>
    </cfRule>
  </conditionalFormatting>
  <conditionalFormatting sqref="S49:S55">
    <cfRule type="cellIs" dxfId="260" priority="364" operator="equal">
      <formula>0</formula>
    </cfRule>
  </conditionalFormatting>
  <conditionalFormatting sqref="N49:N55">
    <cfRule type="cellIs" dxfId="259" priority="363" operator="equal">
      <formula>0</formula>
    </cfRule>
  </conditionalFormatting>
  <conditionalFormatting sqref="C65:C71">
    <cfRule type="cellIs" dxfId="258" priority="362" operator="equal">
      <formula>0</formula>
    </cfRule>
  </conditionalFormatting>
  <conditionalFormatting sqref="S65:S71">
    <cfRule type="cellIs" dxfId="257" priority="359" operator="equal">
      <formula>0</formula>
    </cfRule>
  </conditionalFormatting>
  <conditionalFormatting sqref="C131">
    <cfRule type="cellIs" dxfId="256" priority="342" operator="equal">
      <formula>0</formula>
    </cfRule>
  </conditionalFormatting>
  <conditionalFormatting sqref="H163:H169">
    <cfRule type="cellIs" dxfId="255" priority="339" operator="equal">
      <formula>0</formula>
    </cfRule>
  </conditionalFormatting>
  <conditionalFormatting sqref="U49:U55">
    <cfRule type="cellIs" dxfId="254" priority="353" operator="equal">
      <formula>0</formula>
    </cfRule>
  </conditionalFormatting>
  <conditionalFormatting sqref="J50:J55">
    <cfRule type="cellIs" dxfId="253" priority="349" operator="equal">
      <formula>0</formula>
    </cfRule>
  </conditionalFormatting>
  <conditionalFormatting sqref="H108:H114">
    <cfRule type="cellIs" dxfId="252" priority="347" operator="equal">
      <formula>0</formula>
    </cfRule>
  </conditionalFormatting>
  <conditionalFormatting sqref="N179:N184">
    <cfRule type="cellIs" dxfId="251" priority="332" operator="equal">
      <formula>0</formula>
    </cfRule>
  </conditionalFormatting>
  <conditionalFormatting sqref="S179:S184">
    <cfRule type="cellIs" dxfId="250" priority="331" operator="equal">
      <formula>0</formula>
    </cfRule>
  </conditionalFormatting>
  <conditionalFormatting sqref="J108:J114">
    <cfRule type="cellIs" dxfId="249" priority="346" operator="equal">
      <formula>0</formula>
    </cfRule>
  </conditionalFormatting>
  <conditionalFormatting sqref="N108:N114">
    <cfRule type="cellIs" dxfId="248" priority="345" operator="equal">
      <formula>0</formula>
    </cfRule>
  </conditionalFormatting>
  <conditionalFormatting sqref="S108:S114">
    <cfRule type="cellIs" dxfId="247" priority="344" operator="equal">
      <formula>0</formula>
    </cfRule>
  </conditionalFormatting>
  <conditionalFormatting sqref="U108:U114">
    <cfRule type="cellIs" dxfId="246" priority="343" operator="equal">
      <formula>0</formula>
    </cfRule>
  </conditionalFormatting>
  <conditionalFormatting sqref="C163:C169">
    <cfRule type="cellIs" dxfId="245" priority="340" operator="equal">
      <formula>0</formula>
    </cfRule>
  </conditionalFormatting>
  <conditionalFormatting sqref="J163:J169">
    <cfRule type="cellIs" dxfId="244" priority="338" operator="equal">
      <formula>0</formula>
    </cfRule>
  </conditionalFormatting>
  <conditionalFormatting sqref="N163:N169">
    <cfRule type="cellIs" dxfId="243" priority="337" operator="equal">
      <formula>0</formula>
    </cfRule>
  </conditionalFormatting>
  <conditionalFormatting sqref="U219:U224">
    <cfRule type="cellIs" dxfId="242" priority="317" operator="equal">
      <formula>0</formula>
    </cfRule>
  </conditionalFormatting>
  <conditionalFormatting sqref="U163:U169">
    <cfRule type="cellIs" dxfId="241" priority="335" operator="equal">
      <formula>0</formula>
    </cfRule>
  </conditionalFormatting>
  <conditionalFormatting sqref="U179:U184">
    <cfRule type="cellIs" dxfId="240" priority="330" operator="equal">
      <formula>0</formula>
    </cfRule>
  </conditionalFormatting>
  <conditionalFormatting sqref="U191:U196">
    <cfRule type="cellIs" dxfId="239" priority="329" operator="equal">
      <formula>0</formula>
    </cfRule>
  </conditionalFormatting>
  <conditionalFormatting sqref="N191:N196">
    <cfRule type="cellIs" dxfId="238" priority="327" operator="equal">
      <formula>0</formula>
    </cfRule>
  </conditionalFormatting>
  <conditionalFormatting sqref="U207:U212">
    <cfRule type="cellIs" dxfId="237" priority="318" operator="equal">
      <formula>0</formula>
    </cfRule>
  </conditionalFormatting>
  <conditionalFormatting sqref="N207:N212">
    <cfRule type="cellIs" dxfId="236" priority="320" operator="equal">
      <formula>0</formula>
    </cfRule>
  </conditionalFormatting>
  <conditionalFormatting sqref="S207:S212">
    <cfRule type="cellIs" dxfId="235" priority="319" operator="equal">
      <formula>0</formula>
    </cfRule>
  </conditionalFormatting>
  <conditionalFormatting sqref="S219:S224">
    <cfRule type="cellIs" dxfId="234" priority="316" operator="equal">
      <formula>0</formula>
    </cfRule>
  </conditionalFormatting>
  <conditionalFormatting sqref="N219:N224">
    <cfRule type="cellIs" dxfId="233" priority="315" operator="equal">
      <formula>0</formula>
    </cfRule>
  </conditionalFormatting>
  <conditionalFormatting sqref="C238">
    <cfRule type="cellIs" dxfId="232" priority="311" operator="equal">
      <formula>0</formula>
    </cfRule>
  </conditionalFormatting>
  <conditionalFormatting sqref="H235:H240">
    <cfRule type="cellIs" dxfId="231" priority="310" operator="equal">
      <formula>0</formula>
    </cfRule>
  </conditionalFormatting>
  <conditionalFormatting sqref="C124:C130">
    <cfRule type="cellIs" dxfId="230" priority="299" operator="equal">
      <formula>0</formula>
    </cfRule>
  </conditionalFormatting>
  <conditionalFormatting sqref="H124:H130">
    <cfRule type="cellIs" dxfId="229" priority="298" operator="equal">
      <formula>0</formula>
    </cfRule>
  </conditionalFormatting>
  <conditionalFormatting sqref="H207:H212">
    <cfRule type="cellIs" dxfId="228" priority="282" operator="equal">
      <formula>0</formula>
    </cfRule>
  </conditionalFormatting>
  <conditionalFormatting sqref="J124:J130">
    <cfRule type="cellIs" dxfId="227" priority="297" operator="equal">
      <formula>0</formula>
    </cfRule>
  </conditionalFormatting>
  <conditionalFormatting sqref="J207:J212">
    <cfRule type="cellIs" dxfId="226" priority="281" operator="equal">
      <formula>0</formula>
    </cfRule>
  </conditionalFormatting>
  <conditionalFormatting sqref="H136:H142">
    <cfRule type="cellIs" dxfId="225" priority="294" operator="equal">
      <formula>0</formula>
    </cfRule>
  </conditionalFormatting>
  <conditionalFormatting sqref="C136:C142">
    <cfRule type="cellIs" dxfId="224" priority="295" operator="equal">
      <formula>0</formula>
    </cfRule>
  </conditionalFormatting>
  <conditionalFormatting sqref="C219:C224">
    <cfRule type="cellIs" dxfId="223" priority="279" operator="equal">
      <formula>0</formula>
    </cfRule>
  </conditionalFormatting>
  <conditionalFormatting sqref="J136:J142">
    <cfRule type="cellIs" dxfId="222" priority="293" operator="equal">
      <formula>0</formula>
    </cfRule>
  </conditionalFormatting>
  <conditionalFormatting sqref="J179:J184">
    <cfRule type="cellIs" dxfId="221" priority="289" operator="equal">
      <formula>0</formula>
    </cfRule>
  </conditionalFormatting>
  <conditionalFormatting sqref="J191:J196">
    <cfRule type="cellIs" dxfId="220" priority="285" operator="equal">
      <formula>0</formula>
    </cfRule>
  </conditionalFormatting>
  <conditionalFormatting sqref="T36:T42 V36:V42">
    <cfRule type="cellIs" dxfId="219" priority="257" operator="equal">
      <formula>0</formula>
    </cfRule>
  </conditionalFormatting>
  <conditionalFormatting sqref="H219:H224">
    <cfRule type="cellIs" dxfId="218" priority="278" operator="equal">
      <formula>0</formula>
    </cfRule>
  </conditionalFormatting>
  <conditionalFormatting sqref="J219:J224">
    <cfRule type="cellIs" dxfId="217" priority="277" operator="equal">
      <formula>0</formula>
    </cfRule>
  </conditionalFormatting>
  <conditionalFormatting sqref="K36:K42">
    <cfRule type="cellIs" dxfId="216" priority="259" operator="equal">
      <formula>0</formula>
    </cfRule>
  </conditionalFormatting>
  <conditionalFormatting sqref="C179:C184">
    <cfRule type="cellIs" dxfId="215" priority="291" operator="equal">
      <formula>0</formula>
    </cfRule>
  </conditionalFormatting>
  <conditionalFormatting sqref="H179:H184">
    <cfRule type="cellIs" dxfId="214" priority="290" operator="equal">
      <formula>0</formula>
    </cfRule>
  </conditionalFormatting>
  <conditionalFormatting sqref="V20:V26">
    <cfRule type="cellIs" dxfId="213" priority="263" operator="equal">
      <formula>0</formula>
    </cfRule>
  </conditionalFormatting>
  <conditionalFormatting sqref="C191:C196">
    <cfRule type="cellIs" dxfId="212" priority="287" operator="equal">
      <formula>0</formula>
    </cfRule>
  </conditionalFormatting>
  <conditionalFormatting sqref="H191:H196">
    <cfRule type="cellIs" dxfId="211" priority="286" operator="equal">
      <formula>0</formula>
    </cfRule>
  </conditionalFormatting>
  <conditionalFormatting sqref="I36:I42">
    <cfRule type="cellIs" dxfId="210" priority="260" operator="equal">
      <formula>0</formula>
    </cfRule>
  </conditionalFormatting>
  <conditionalFormatting sqref="C207:C212">
    <cfRule type="cellIs" dxfId="209" priority="283" operator="equal">
      <formula>0</formula>
    </cfRule>
  </conditionalFormatting>
  <conditionalFormatting sqref="K79:K85">
    <cfRule type="cellIs" dxfId="208" priority="243" operator="equal">
      <formula>0</formula>
    </cfRule>
  </conditionalFormatting>
  <conditionalFormatting sqref="S235:S241">
    <cfRule type="cellIs" dxfId="207" priority="270" operator="equal">
      <formula>0</formula>
    </cfRule>
  </conditionalFormatting>
  <conditionalFormatting sqref="U275:U281">
    <cfRule type="cellIs" dxfId="206" priority="275" operator="equal">
      <formula>0</formula>
    </cfRule>
  </conditionalFormatting>
  <conditionalFormatting sqref="S275:S281">
    <cfRule type="cellIs" dxfId="205" priority="274" operator="equal">
      <formula>0</formula>
    </cfRule>
  </conditionalFormatting>
  <conditionalFormatting sqref="N275:N281">
    <cfRule type="cellIs" dxfId="204" priority="273" operator="equal">
      <formula>0</formula>
    </cfRule>
  </conditionalFormatting>
  <conditionalFormatting sqref="D49:D55">
    <cfRule type="cellIs" dxfId="203" priority="254" operator="equal">
      <formula>0</formula>
    </cfRule>
  </conditionalFormatting>
  <conditionalFormatting sqref="U235:U241">
    <cfRule type="cellIs" dxfId="202" priority="271" operator="equal">
      <formula>0</formula>
    </cfRule>
  </conditionalFormatting>
  <conditionalFormatting sqref="N235:N241">
    <cfRule type="cellIs" dxfId="201" priority="269" operator="equal">
      <formula>0</formula>
    </cfRule>
  </conditionalFormatting>
  <conditionalFormatting sqref="I20:I26">
    <cfRule type="cellIs" dxfId="200" priority="268" operator="equal">
      <formula>0</formula>
    </cfRule>
  </conditionalFormatting>
  <conditionalFormatting sqref="K20:K26">
    <cfRule type="cellIs" dxfId="199" priority="267" operator="equal">
      <formula>0</formula>
    </cfRule>
  </conditionalFormatting>
  <conditionalFormatting sqref="D20:D26">
    <cfRule type="cellIs" dxfId="198" priority="266" operator="equal">
      <formula>0</formula>
    </cfRule>
  </conditionalFormatting>
  <conditionalFormatting sqref="O20:O26">
    <cfRule type="cellIs" dxfId="197" priority="265" operator="equal">
      <formula>0</formula>
    </cfRule>
  </conditionalFormatting>
  <conditionalFormatting sqref="T20:T26">
    <cfRule type="cellIs" dxfId="196" priority="264" operator="equal">
      <formula>0</formula>
    </cfRule>
  </conditionalFormatting>
  <conditionalFormatting sqref="D36:D42">
    <cfRule type="cellIs" dxfId="195" priority="261" operator="equal">
      <formula>0</formula>
    </cfRule>
  </conditionalFormatting>
  <conditionalFormatting sqref="K275:K281 I275:I281 D275:D281">
    <cfRule type="cellIs" dxfId="194" priority="189" operator="equal">
      <formula>0</formula>
    </cfRule>
  </conditionalFormatting>
  <conditionalFormatting sqref="I79:I85">
    <cfRule type="cellIs" dxfId="193" priority="244" operator="equal">
      <formula>0</formula>
    </cfRule>
  </conditionalFormatting>
  <conditionalFormatting sqref="O36:O42">
    <cfRule type="cellIs" dxfId="192" priority="258" operator="equal">
      <formula>0</formula>
    </cfRule>
  </conditionalFormatting>
  <conditionalFormatting sqref="H49">
    <cfRule type="cellIs" dxfId="191" priority="256" operator="equal">
      <formula>0</formula>
    </cfRule>
  </conditionalFormatting>
  <conditionalFormatting sqref="T79:T85">
    <cfRule type="cellIs" dxfId="190" priority="241" operator="equal">
      <formula>0</formula>
    </cfRule>
  </conditionalFormatting>
  <conditionalFormatting sqref="J49">
    <cfRule type="cellIs" dxfId="189" priority="255" operator="equal">
      <formula>0</formula>
    </cfRule>
  </conditionalFormatting>
  <conditionalFormatting sqref="V79:V85">
    <cfRule type="cellIs" dxfId="188" priority="240" operator="equal">
      <formula>0</formula>
    </cfRule>
  </conditionalFormatting>
  <conditionalFormatting sqref="I49:I55">
    <cfRule type="cellIs" dxfId="187" priority="251" operator="equal">
      <formula>0</formula>
    </cfRule>
  </conditionalFormatting>
  <conditionalFormatting sqref="C275:C281">
    <cfRule type="cellIs" dxfId="186" priority="190" operator="equal">
      <formula>0</formula>
    </cfRule>
  </conditionalFormatting>
  <conditionalFormatting sqref="O95:O101">
    <cfRule type="cellIs" dxfId="185" priority="235" operator="equal">
      <formula>0</formula>
    </cfRule>
  </conditionalFormatting>
  <conditionalFormatting sqref="K49:K55">
    <cfRule type="cellIs" dxfId="184" priority="250" operator="equal">
      <formula>0</formula>
    </cfRule>
  </conditionalFormatting>
  <conditionalFormatting sqref="O49:O55">
    <cfRule type="cellIs" dxfId="183" priority="249" operator="equal">
      <formula>0</formula>
    </cfRule>
  </conditionalFormatting>
  <conditionalFormatting sqref="T49:T55 V49:V55">
    <cfRule type="cellIs" dxfId="182" priority="248" operator="equal">
      <formula>0</formula>
    </cfRule>
  </conditionalFormatting>
  <conditionalFormatting sqref="D65:D71">
    <cfRule type="cellIs" dxfId="181" priority="247" operator="equal">
      <formula>0</formula>
    </cfRule>
  </conditionalFormatting>
  <conditionalFormatting sqref="I65:I71 K65:K71 O65:O71 T65:T71 V65:V71">
    <cfRule type="cellIs" dxfId="180" priority="246" operator="equal">
      <formula>0</formula>
    </cfRule>
  </conditionalFormatting>
  <conditionalFormatting sqref="D79:D85">
    <cfRule type="cellIs" dxfId="179" priority="245" operator="equal">
      <formula>0</formula>
    </cfRule>
  </conditionalFormatting>
  <conditionalFormatting sqref="O79:O85">
    <cfRule type="cellIs" dxfId="178" priority="242" operator="equal">
      <formula>0</formula>
    </cfRule>
  </conditionalFormatting>
  <conditionalFormatting sqref="V95:V101">
    <cfRule type="cellIs" dxfId="177" priority="236" operator="equal">
      <formula>0</formula>
    </cfRule>
  </conditionalFormatting>
  <conditionalFormatting sqref="T95:T101">
    <cfRule type="cellIs" dxfId="176" priority="234" operator="equal">
      <formula>0</formula>
    </cfRule>
  </conditionalFormatting>
  <conditionalFormatting sqref="D108:D114">
    <cfRule type="cellIs" dxfId="175" priority="233" operator="equal">
      <formula>0</formula>
    </cfRule>
  </conditionalFormatting>
  <conditionalFormatting sqref="T108:T114 O108:O114 K108:K114 I108:I114 V108:V114">
    <cfRule type="cellIs" dxfId="174" priority="232" operator="equal">
      <formula>0</formula>
    </cfRule>
  </conditionalFormatting>
  <conditionalFormatting sqref="D124:D130">
    <cfRule type="cellIs" dxfId="173" priority="231" operator="equal">
      <formula>0</formula>
    </cfRule>
  </conditionalFormatting>
  <conditionalFormatting sqref="V124:V130 T124:T130 O124:O130 I124:I130 K124:K130">
    <cfRule type="cellIs" dxfId="172" priority="230" operator="equal">
      <formula>0</formula>
    </cfRule>
  </conditionalFormatting>
  <conditionalFormatting sqref="D136:D142">
    <cfRule type="cellIs" dxfId="171" priority="229" operator="equal">
      <formula>0</formula>
    </cfRule>
  </conditionalFormatting>
  <conditionalFormatting sqref="T136:T142 O136:O142 K136:K142 I136:I142 V136:V142">
    <cfRule type="cellIs" dxfId="170" priority="228" operator="equal">
      <formula>0</formula>
    </cfRule>
  </conditionalFormatting>
  <conditionalFormatting sqref="D151:D157">
    <cfRule type="cellIs" dxfId="169" priority="227" operator="equal">
      <formula>0</formula>
    </cfRule>
  </conditionalFormatting>
  <conditionalFormatting sqref="T151:T156 O151:O156 K151:K157 I151:I157 V151:V156">
    <cfRule type="cellIs" dxfId="168" priority="226" operator="equal">
      <formula>0</formula>
    </cfRule>
  </conditionalFormatting>
  <conditionalFormatting sqref="D163:D169">
    <cfRule type="cellIs" dxfId="167" priority="225" operator="equal">
      <formula>0</formula>
    </cfRule>
  </conditionalFormatting>
  <conditionalFormatting sqref="T163:T169 O163:O169 K163:K169 I163:I169 V163:V169">
    <cfRule type="cellIs" dxfId="166" priority="224" operator="equal">
      <formula>0</formula>
    </cfRule>
  </conditionalFormatting>
  <conditionalFormatting sqref="D179:D184">
    <cfRule type="cellIs" dxfId="165" priority="223" operator="equal">
      <formula>0</formula>
    </cfRule>
  </conditionalFormatting>
  <conditionalFormatting sqref="V179:V184 T179:T184 O179:O184 I179:I184">
    <cfRule type="cellIs" dxfId="164" priority="222" operator="equal">
      <formula>0</formula>
    </cfRule>
  </conditionalFormatting>
  <conditionalFormatting sqref="K179:K184">
    <cfRule type="cellIs" dxfId="163" priority="217" operator="equal">
      <formula>0</formula>
    </cfRule>
  </conditionalFormatting>
  <conditionalFormatting sqref="D191:D196">
    <cfRule type="cellIs" dxfId="162" priority="215" operator="equal">
      <formula>0</formula>
    </cfRule>
  </conditionalFormatting>
  <conditionalFormatting sqref="I191:I196 V191:V196 T191:T196 O191:O196 K191:K196">
    <cfRule type="cellIs" dxfId="161" priority="214" operator="equal">
      <formula>0</formula>
    </cfRule>
  </conditionalFormatting>
  <conditionalFormatting sqref="D207:D212">
    <cfRule type="cellIs" dxfId="160" priority="212" operator="equal">
      <formula>0</formula>
    </cfRule>
  </conditionalFormatting>
  <conditionalFormatting sqref="I207:I212 V207:V212 T207:T212 O207:O212 K207:K212">
    <cfRule type="cellIs" dxfId="159" priority="211" operator="equal">
      <formula>0</formula>
    </cfRule>
  </conditionalFormatting>
  <conditionalFormatting sqref="D219:D224">
    <cfRule type="cellIs" dxfId="158" priority="210" operator="equal">
      <formula>0</formula>
    </cfRule>
  </conditionalFormatting>
  <conditionalFormatting sqref="I219:I224 V219:V224 T219:T224 O219:O224 K219:K224">
    <cfRule type="cellIs" dxfId="157" priority="209" operator="equal">
      <formula>0</formula>
    </cfRule>
  </conditionalFormatting>
  <conditionalFormatting sqref="D235:D241">
    <cfRule type="cellIs" dxfId="156" priority="208" operator="equal">
      <formula>0</formula>
    </cfRule>
  </conditionalFormatting>
  <conditionalFormatting sqref="I235:I241 V235:V241 T235:T241 O235:O241 K235:K241">
    <cfRule type="cellIs" dxfId="155" priority="207" operator="equal">
      <formula>0</formula>
    </cfRule>
  </conditionalFormatting>
  <conditionalFormatting sqref="D247:D253">
    <cfRule type="cellIs" dxfId="154" priority="206" operator="equal">
      <formula>0</formula>
    </cfRule>
  </conditionalFormatting>
  <conditionalFormatting sqref="V275:V281 T275:T281 O275:O281">
    <cfRule type="cellIs" dxfId="153" priority="193" operator="equal">
      <formula>0</formula>
    </cfRule>
  </conditionalFormatting>
  <conditionalFormatting sqref="S247:S253 U247:U253">
    <cfRule type="cellIs" dxfId="152" priority="204" operator="equal">
      <formula>0</formula>
    </cfRule>
  </conditionalFormatting>
  <conditionalFormatting sqref="H275:H281">
    <cfRule type="cellIs" dxfId="151" priority="191" operator="equal">
      <formula>0</formula>
    </cfRule>
  </conditionalFormatting>
  <conditionalFormatting sqref="V247:V253 T247:T253 O247:O253 K247:K253 I247:I253">
    <cfRule type="cellIs" dxfId="150" priority="201" operator="equal">
      <formula>0</formula>
    </cfRule>
  </conditionalFormatting>
  <conditionalFormatting sqref="D263:D269">
    <cfRule type="cellIs" dxfId="149" priority="200" operator="equal">
      <formula>0</formula>
    </cfRule>
  </conditionalFormatting>
  <conditionalFormatting sqref="K263:K269 I263:I269">
    <cfRule type="cellIs" dxfId="148" priority="199" operator="equal">
      <formula>0</formula>
    </cfRule>
  </conditionalFormatting>
  <conditionalFormatting sqref="S263:S269 U263:U269">
    <cfRule type="cellIs" dxfId="147" priority="198" operator="equal">
      <formula>0</formula>
    </cfRule>
  </conditionalFormatting>
  <conditionalFormatting sqref="O263:O269">
    <cfRule type="cellIs" dxfId="146" priority="197" operator="equal">
      <formula>0</formula>
    </cfRule>
  </conditionalFormatting>
  <conditionalFormatting sqref="V263:V269 T263:T269">
    <cfRule type="cellIs" dxfId="145" priority="196" operator="equal">
      <formula>0</formula>
    </cfRule>
  </conditionalFormatting>
  <conditionalFormatting sqref="J263:J269">
    <cfRule type="cellIs" dxfId="144" priority="195" operator="equal">
      <formula>0</formula>
    </cfRule>
  </conditionalFormatting>
  <conditionalFormatting sqref="J275:J281">
    <cfRule type="cellIs" dxfId="143" priority="192" operator="equal">
      <formula>0</formula>
    </cfRule>
  </conditionalFormatting>
  <conditionalFormatting sqref="T43">
    <cfRule type="cellIs" dxfId="142" priority="159" operator="equal">
      <formula>0</formula>
    </cfRule>
  </conditionalFormatting>
  <conditionalFormatting sqref="V43">
    <cfRule type="cellIs" dxfId="141" priority="162" operator="equal">
      <formula>0</formula>
    </cfRule>
  </conditionalFormatting>
  <conditionalFormatting sqref="S43">
    <cfRule type="cellIs" dxfId="140" priority="160" operator="equal">
      <formula>0</formula>
    </cfRule>
  </conditionalFormatting>
  <conditionalFormatting sqref="O43">
    <cfRule type="cellIs" dxfId="139" priority="158" operator="equal">
      <formula>0</formula>
    </cfRule>
  </conditionalFormatting>
  <conditionalFormatting sqref="U43">
    <cfRule type="cellIs" dxfId="138" priority="169" operator="equal">
      <formula>0</formula>
    </cfRule>
  </conditionalFormatting>
  <conditionalFormatting sqref="D43">
    <cfRule type="cellIs" dxfId="137" priority="163" operator="equal">
      <formula>0</formula>
    </cfRule>
  </conditionalFormatting>
  <conditionalFormatting sqref="K43">
    <cfRule type="cellIs" dxfId="136" priority="164" operator="equal">
      <formula>0</formula>
    </cfRule>
  </conditionalFormatting>
  <conditionalFormatting sqref="I43">
    <cfRule type="cellIs" dxfId="135" priority="165" operator="equal">
      <formula>0</formula>
    </cfRule>
  </conditionalFormatting>
  <conditionalFormatting sqref="D197">
    <cfRule type="cellIs" dxfId="134" priority="54" operator="equal">
      <formula>0</formula>
    </cfRule>
  </conditionalFormatting>
  <conditionalFormatting sqref="N157 S157 U157">
    <cfRule type="cellIs" dxfId="133" priority="68" operator="equal">
      <formula>0</formula>
    </cfRule>
  </conditionalFormatting>
  <conditionalFormatting sqref="N185">
    <cfRule type="cellIs" dxfId="132" priority="66" operator="equal">
      <formula>0</formula>
    </cfRule>
  </conditionalFormatting>
  <conditionalFormatting sqref="S185">
    <cfRule type="cellIs" dxfId="131" priority="65" operator="equal">
      <formula>0</formula>
    </cfRule>
  </conditionalFormatting>
  <conditionalFormatting sqref="I197 K197">
    <cfRule type="cellIs" dxfId="130" priority="53" operator="equal">
      <formula>0</formula>
    </cfRule>
  </conditionalFormatting>
  <conditionalFormatting sqref="T157 O157 V157">
    <cfRule type="cellIs" dxfId="129" priority="67" operator="equal">
      <formula>0</formula>
    </cfRule>
  </conditionalFormatting>
  <conditionalFormatting sqref="C185">
    <cfRule type="cellIs" dxfId="128" priority="63" operator="equal">
      <formula>0</formula>
    </cfRule>
  </conditionalFormatting>
  <conditionalFormatting sqref="U185">
    <cfRule type="cellIs" dxfId="127" priority="64" operator="equal">
      <formula>0</formula>
    </cfRule>
  </conditionalFormatting>
  <conditionalFormatting sqref="V197 T197 O197">
    <cfRule type="cellIs" dxfId="126" priority="49" operator="equal">
      <formula>0</formula>
    </cfRule>
  </conditionalFormatting>
  <conditionalFormatting sqref="H185">
    <cfRule type="cellIs" dxfId="125" priority="62" operator="equal">
      <formula>0</formula>
    </cfRule>
  </conditionalFormatting>
  <conditionalFormatting sqref="S213">
    <cfRule type="cellIs" dxfId="124" priority="47" operator="equal">
      <formula>0</formula>
    </cfRule>
  </conditionalFormatting>
  <conditionalFormatting sqref="U197">
    <cfRule type="cellIs" dxfId="123" priority="52" operator="equal">
      <formula>0</formula>
    </cfRule>
  </conditionalFormatting>
  <conditionalFormatting sqref="S197">
    <cfRule type="cellIs" dxfId="122" priority="51" operator="equal">
      <formula>0</formula>
    </cfRule>
  </conditionalFormatting>
  <conditionalFormatting sqref="N213">
    <cfRule type="cellIs" dxfId="121" priority="48" operator="equal">
      <formula>0</formula>
    </cfRule>
  </conditionalFormatting>
  <conditionalFormatting sqref="J185">
    <cfRule type="cellIs" dxfId="120" priority="61" operator="equal">
      <formula>0</formula>
    </cfRule>
  </conditionalFormatting>
  <conditionalFormatting sqref="U213">
    <cfRule type="cellIs" dxfId="119" priority="46" operator="equal">
      <formula>0</formula>
    </cfRule>
  </conditionalFormatting>
  <conditionalFormatting sqref="C213">
    <cfRule type="cellIs" dxfId="118" priority="45" operator="equal">
      <formula>0</formula>
    </cfRule>
  </conditionalFormatting>
  <conditionalFormatting sqref="D185">
    <cfRule type="cellIs" dxfId="117" priority="60" operator="equal">
      <formula>0</formula>
    </cfRule>
  </conditionalFormatting>
  <conditionalFormatting sqref="N197">
    <cfRule type="cellIs" dxfId="116" priority="50" operator="equal">
      <formula>0</formula>
    </cfRule>
  </conditionalFormatting>
  <conditionalFormatting sqref="V185 T185 O185 I185">
    <cfRule type="cellIs" dxfId="115" priority="59" operator="equal">
      <formula>0</formula>
    </cfRule>
  </conditionalFormatting>
  <conditionalFormatting sqref="H213">
    <cfRule type="cellIs" dxfId="114" priority="44" operator="equal">
      <formula>0</formula>
    </cfRule>
  </conditionalFormatting>
  <conditionalFormatting sqref="K185">
    <cfRule type="cellIs" dxfId="113" priority="58" operator="equal">
      <formula>0</formula>
    </cfRule>
  </conditionalFormatting>
  <conditionalFormatting sqref="C197">
    <cfRule type="cellIs" dxfId="112" priority="57" operator="equal">
      <formula>0</formula>
    </cfRule>
  </conditionalFormatting>
  <conditionalFormatting sqref="H197">
    <cfRule type="cellIs" dxfId="111" priority="56" operator="equal">
      <formula>0</formula>
    </cfRule>
  </conditionalFormatting>
  <conditionalFormatting sqref="J197">
    <cfRule type="cellIs" dxfId="110" priority="55" operator="equal">
      <formula>0</formula>
    </cfRule>
  </conditionalFormatting>
  <conditionalFormatting sqref="I213 V213 T213 O213 K213">
    <cfRule type="cellIs" dxfId="109" priority="41" operator="equal">
      <formula>0</formula>
    </cfRule>
  </conditionalFormatting>
  <conditionalFormatting sqref="J213">
    <cfRule type="cellIs" dxfId="108" priority="43" operator="equal">
      <formula>0</formula>
    </cfRule>
  </conditionalFormatting>
  <conditionalFormatting sqref="D213">
    <cfRule type="cellIs" dxfId="107" priority="42" operator="equal">
      <formula>0</formula>
    </cfRule>
  </conditionalFormatting>
  <conditionalFormatting sqref="U225">
    <cfRule type="cellIs" dxfId="106" priority="32" operator="equal">
      <formula>0</formula>
    </cfRule>
  </conditionalFormatting>
  <conditionalFormatting sqref="N225">
    <cfRule type="cellIs" dxfId="105" priority="30" operator="equal">
      <formula>0</formula>
    </cfRule>
  </conditionalFormatting>
  <conditionalFormatting sqref="C225">
    <cfRule type="cellIs" dxfId="104" priority="29" operator="equal">
      <formula>0</formula>
    </cfRule>
  </conditionalFormatting>
  <conditionalFormatting sqref="H225">
    <cfRule type="cellIs" dxfId="103" priority="28" operator="equal">
      <formula>0</formula>
    </cfRule>
  </conditionalFormatting>
  <conditionalFormatting sqref="J225">
    <cfRule type="cellIs" dxfId="102" priority="27" operator="equal">
      <formula>0</formula>
    </cfRule>
  </conditionalFormatting>
  <conditionalFormatting sqref="D225">
    <cfRule type="cellIs" dxfId="101" priority="26" operator="equal">
      <formula>0</formula>
    </cfRule>
  </conditionalFormatting>
  <conditionalFormatting sqref="I225 V225 T225 O225 K225">
    <cfRule type="cellIs" dxfId="100" priority="25" operator="equal">
      <formula>0</formula>
    </cfRule>
  </conditionalFormatting>
  <conditionalFormatting sqref="S225">
    <cfRule type="cellIs" dxfId="99" priority="31" operator="equal">
      <formula>0</formula>
    </cfRule>
  </conditionalFormatting>
  <conditionalFormatting sqref="C79:C85">
    <cfRule type="cellIs" dxfId="98" priority="6" operator="equal">
      <formula>0</formula>
    </cfRule>
  </conditionalFormatting>
  <conditionalFormatting sqref="H79:H85">
    <cfRule type="cellIs" dxfId="97" priority="5" operator="equal">
      <formula>0</formula>
    </cfRule>
  </conditionalFormatting>
  <conditionalFormatting sqref="N79:N85">
    <cfRule type="cellIs" dxfId="96" priority="4" operator="equal">
      <formula>0</formula>
    </cfRule>
  </conditionalFormatting>
  <conditionalFormatting sqref="S79:S85">
    <cfRule type="cellIs" dxfId="95" priority="3" operator="equal">
      <formula>0</formula>
    </cfRule>
  </conditionalFormatting>
  <conditionalFormatting sqref="U79:U85">
    <cfRule type="cellIs" dxfId="94" priority="2" operator="equal">
      <formula>0</formula>
    </cfRule>
  </conditionalFormatting>
  <conditionalFormatting sqref="J79:J85">
    <cfRule type="cellIs" dxfId="93" priority="1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9" manualBreakCount="9">
    <brk id="29" max="50" man="1"/>
    <brk id="58" max="50" man="1"/>
    <brk id="88" max="50" man="1"/>
    <brk id="117" max="50" man="1"/>
    <brk id="144" max="50" man="1"/>
    <brk id="172" max="50" man="1"/>
    <brk id="200" max="50" man="1"/>
    <brk id="228" max="50" man="1"/>
    <brk id="256" max="50" man="1"/>
  </rowBreaks>
  <colBreaks count="1" manualBreakCount="1">
    <brk id="26" max="2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Z27"/>
  <sheetViews>
    <sheetView zoomScale="64" zoomScaleNormal="64" workbookViewId="0">
      <selection activeCell="Z19" sqref="Z19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1" spans="2:26" ht="29.25">
      <c r="B1" s="249"/>
      <c r="C1" s="249"/>
      <c r="D1" s="249"/>
      <c r="E1" s="632" t="s">
        <v>122</v>
      </c>
      <c r="F1" s="632"/>
      <c r="G1" s="632"/>
      <c r="H1" s="632"/>
      <c r="I1" s="632"/>
      <c r="J1" s="632"/>
      <c r="K1" s="632"/>
      <c r="M1" s="633" t="str">
        <f>対戦チーム表!B5</f>
        <v>島立体育館</v>
      </c>
      <c r="N1" s="633"/>
      <c r="O1" s="633"/>
      <c r="P1" s="633"/>
      <c r="Q1" s="633"/>
      <c r="R1" s="634" t="s">
        <v>121</v>
      </c>
      <c r="S1" s="634"/>
      <c r="T1" s="634"/>
      <c r="U1" s="634"/>
      <c r="V1" s="634"/>
      <c r="W1" s="249"/>
      <c r="X1" s="635"/>
      <c r="Y1" s="636"/>
      <c r="Z1" s="636"/>
    </row>
    <row r="2" spans="2:26" ht="15.75" customHeight="1">
      <c r="X2" s="20"/>
      <c r="Y2" s="20"/>
      <c r="Z2" s="20"/>
    </row>
    <row r="3" spans="2:26" ht="15.75" customHeight="1">
      <c r="B3" s="5" t="s">
        <v>9</v>
      </c>
      <c r="C3" s="5"/>
      <c r="D3" s="12" t="s">
        <v>10</v>
      </c>
      <c r="E3" s="5"/>
      <c r="F3" s="5"/>
      <c r="G3" s="5"/>
      <c r="H3" s="5"/>
      <c r="I3" s="12"/>
      <c r="J3" s="5"/>
      <c r="K3" s="12"/>
      <c r="M3" s="5"/>
      <c r="N3" s="5"/>
      <c r="O3" s="12"/>
      <c r="P3" s="5"/>
      <c r="Q3" s="5"/>
      <c r="R3" s="5"/>
      <c r="S3" s="5"/>
      <c r="T3" s="12"/>
      <c r="U3" s="5"/>
      <c r="V3" s="12"/>
      <c r="X3" s="21" t="s">
        <v>11</v>
      </c>
      <c r="Y3" s="20"/>
      <c r="Z3" s="20"/>
    </row>
    <row r="4" spans="2:26" ht="18.95" customHeight="1" thickBot="1"/>
    <row r="5" spans="2:26" ht="30.75" customHeight="1" thickBot="1">
      <c r="B5" s="637" t="s">
        <v>12</v>
      </c>
      <c r="C5" s="638"/>
      <c r="D5" s="638"/>
      <c r="E5" s="638"/>
      <c r="F5" s="638"/>
      <c r="G5" s="638"/>
      <c r="H5" s="638"/>
      <c r="I5" s="638"/>
      <c r="J5" s="638"/>
      <c r="K5" s="639"/>
      <c r="M5" s="629" t="s">
        <v>13</v>
      </c>
      <c r="N5" s="630"/>
      <c r="O5" s="630"/>
      <c r="P5" s="630"/>
      <c r="Q5" s="630"/>
      <c r="R5" s="630"/>
      <c r="S5" s="630"/>
      <c r="T5" s="630"/>
      <c r="U5" s="630"/>
      <c r="V5" s="631"/>
      <c r="X5" s="23" t="s">
        <v>0</v>
      </c>
      <c r="Y5" s="24" t="s">
        <v>14</v>
      </c>
      <c r="Z5" s="25" t="s">
        <v>1</v>
      </c>
    </row>
    <row r="6" spans="2:26" ht="24.75" customHeight="1" thickTop="1" thickBot="1">
      <c r="B6" s="244" t="s">
        <v>2</v>
      </c>
      <c r="C6" s="14" t="s">
        <v>27</v>
      </c>
      <c r="D6" s="245" t="s">
        <v>3</v>
      </c>
      <c r="E6" s="246" t="s">
        <v>4</v>
      </c>
      <c r="F6" s="246"/>
      <c r="G6" s="246" t="s">
        <v>4</v>
      </c>
      <c r="H6" s="14" t="s">
        <v>27</v>
      </c>
      <c r="I6" s="245" t="s">
        <v>3</v>
      </c>
      <c r="J6" s="14" t="s">
        <v>27</v>
      </c>
      <c r="K6" s="154" t="s">
        <v>5</v>
      </c>
      <c r="M6" s="1" t="s">
        <v>2</v>
      </c>
      <c r="N6" s="14" t="s">
        <v>27</v>
      </c>
      <c r="O6" s="156" t="s">
        <v>3</v>
      </c>
      <c r="P6" s="2" t="s">
        <v>4</v>
      </c>
      <c r="Q6" s="2"/>
      <c r="R6" s="2" t="s">
        <v>4</v>
      </c>
      <c r="S6" s="14" t="s">
        <v>27</v>
      </c>
      <c r="T6" s="156" t="s">
        <v>3</v>
      </c>
      <c r="U6" s="14" t="s">
        <v>27</v>
      </c>
      <c r="V6" s="154" t="s">
        <v>5</v>
      </c>
      <c r="X6" s="626" t="str">
        <f>M1</f>
        <v>島立体育館</v>
      </c>
      <c r="Y6" s="26">
        <v>1</v>
      </c>
      <c r="Z6" s="30" t="str">
        <f>対戦チーム表!E5</f>
        <v>湖南</v>
      </c>
    </row>
    <row r="7" spans="2:26" ht="28.5" customHeight="1" thickTop="1">
      <c r="B7" s="3">
        <f>試合結果一覧表!B7</f>
        <v>1</v>
      </c>
      <c r="C7" s="177">
        <f>試合結果一覧表!C7</f>
        <v>1</v>
      </c>
      <c r="D7" s="180" t="str">
        <f>試合結果一覧表!D7</f>
        <v>湖南</v>
      </c>
      <c r="E7" s="231">
        <f>試合結果一覧表!E7</f>
        <v>11</v>
      </c>
      <c r="F7" s="181" t="str">
        <f>試合結果一覧表!F7</f>
        <v>×</v>
      </c>
      <c r="G7" s="231">
        <f>試合結果一覧表!G7</f>
        <v>21</v>
      </c>
      <c r="H7" s="177">
        <f>試合結果一覧表!H7</f>
        <v>2</v>
      </c>
      <c r="I7" s="169" t="str">
        <f>試合結果一覧表!I7</f>
        <v>こだまジュニアクラブ</v>
      </c>
      <c r="J7" s="175">
        <f>試合結果一覧表!J7</f>
        <v>5</v>
      </c>
      <c r="K7" s="234" t="str">
        <f>試合結果一覧表!K7</f>
        <v>小布施</v>
      </c>
      <c r="M7" s="3">
        <f>試合結果一覧表!M7</f>
        <v>1</v>
      </c>
      <c r="N7" s="177">
        <f>試合結果一覧表!N7</f>
        <v>3</v>
      </c>
      <c r="O7" s="180" t="str">
        <f>試合結果一覧表!O7</f>
        <v>安曇野松川</v>
      </c>
      <c r="P7" s="231">
        <f>試合結果一覧表!P7</f>
        <v>21</v>
      </c>
      <c r="Q7" s="181" t="str">
        <f>試合結果一覧表!Q7</f>
        <v>×</v>
      </c>
      <c r="R7" s="231">
        <f>試合結果一覧表!R7</f>
        <v>12</v>
      </c>
      <c r="S7" s="177">
        <f>試合結果一覧表!S7</f>
        <v>4</v>
      </c>
      <c r="T7" s="169" t="str">
        <f>試合結果一覧表!T7</f>
        <v>塚田ＪＳＣ</v>
      </c>
      <c r="U7" s="175">
        <f>試合結果一覧表!U7</f>
        <v>6</v>
      </c>
      <c r="V7" s="234" t="str">
        <f>試合結果一覧表!V7</f>
        <v>竜丘ジュニア</v>
      </c>
      <c r="X7" s="627"/>
      <c r="Y7" s="26">
        <v>2</v>
      </c>
      <c r="Z7" s="30" t="str">
        <f>対戦チーム表!E6</f>
        <v>こだまジュニアクラブ</v>
      </c>
    </row>
    <row r="8" spans="2:26" ht="27.75" customHeight="1">
      <c r="B8" s="4">
        <f>試合結果一覧表!B8</f>
        <v>2</v>
      </c>
      <c r="C8" s="172">
        <f>試合結果一覧表!C8</f>
        <v>5</v>
      </c>
      <c r="D8" s="182" t="str">
        <f>試合結果一覧表!D8</f>
        <v>小布施</v>
      </c>
      <c r="E8" s="232">
        <f>試合結果一覧表!E8</f>
        <v>21</v>
      </c>
      <c r="F8" s="16" t="str">
        <f>試合結果一覧表!F8</f>
        <v>×</v>
      </c>
      <c r="G8" s="232">
        <f>試合結果一覧表!G8</f>
        <v>7</v>
      </c>
      <c r="H8" s="172">
        <f>試合結果一覧表!H8</f>
        <v>6</v>
      </c>
      <c r="I8" s="240" t="str">
        <f>試合結果一覧表!I8</f>
        <v>竜丘ジュニア</v>
      </c>
      <c r="J8" s="172">
        <f>試合結果一覧表!J8</f>
        <v>2</v>
      </c>
      <c r="K8" s="7" t="str">
        <f>試合結果一覧表!K8</f>
        <v>こだまジュニアクラブ</v>
      </c>
      <c r="M8" s="4">
        <f>試合結果一覧表!M8</f>
        <v>2</v>
      </c>
      <c r="N8" s="172">
        <f>試合結果一覧表!N8</f>
        <v>7</v>
      </c>
      <c r="O8" s="182" t="str">
        <f>試合結果一覧表!O8</f>
        <v>鎌田</v>
      </c>
      <c r="P8" s="232">
        <f>試合結果一覧表!P8</f>
        <v>21</v>
      </c>
      <c r="Q8" s="16" t="str">
        <f>試合結果一覧表!Q8</f>
        <v>×</v>
      </c>
      <c r="R8" s="232">
        <f>試合結果一覧表!R8</f>
        <v>10</v>
      </c>
      <c r="S8" s="172">
        <f>試合結果一覧表!S8</f>
        <v>1</v>
      </c>
      <c r="T8" s="240" t="str">
        <f>試合結果一覧表!T8</f>
        <v>湖南</v>
      </c>
      <c r="U8" s="172">
        <f>試合結果一覧表!U8</f>
        <v>3</v>
      </c>
      <c r="V8" s="7" t="str">
        <f>試合結果一覧表!V8</f>
        <v>安曇野松川</v>
      </c>
      <c r="X8" s="627"/>
      <c r="Y8" s="26">
        <v>3</v>
      </c>
      <c r="Z8" s="30" t="str">
        <f>対戦チーム表!E7</f>
        <v>安曇野松川</v>
      </c>
    </row>
    <row r="9" spans="2:26" ht="27.75" customHeight="1">
      <c r="B9" s="239">
        <f>試合結果一覧表!B9</f>
        <v>3</v>
      </c>
      <c r="C9" s="172">
        <f>試合結果一覧表!C9</f>
        <v>2</v>
      </c>
      <c r="D9" s="241" t="str">
        <f>試合結果一覧表!D9</f>
        <v>こだまジュニアクラブ</v>
      </c>
      <c r="E9" s="232">
        <f>試合結果一覧表!E9</f>
        <v>21</v>
      </c>
      <c r="F9" s="16" t="str">
        <f>試合結果一覧表!F9</f>
        <v>×</v>
      </c>
      <c r="G9" s="232">
        <f>試合結果一覧表!G9</f>
        <v>8</v>
      </c>
      <c r="H9" s="172">
        <f>試合結果一覧表!H9</f>
        <v>3</v>
      </c>
      <c r="I9" s="240" t="str">
        <f>試合結果一覧表!I9</f>
        <v>安曇野松川</v>
      </c>
      <c r="J9" s="172">
        <f>試合結果一覧表!J9</f>
        <v>1</v>
      </c>
      <c r="K9" s="7" t="str">
        <f>試合結果一覧表!K9</f>
        <v>湖南</v>
      </c>
      <c r="M9" s="239">
        <f>試合結果一覧表!M9</f>
        <v>3</v>
      </c>
      <c r="N9" s="172">
        <f>試合結果一覧表!N9</f>
        <v>4</v>
      </c>
      <c r="O9" s="241" t="str">
        <f>試合結果一覧表!O9</f>
        <v>塚田ＪＳＣ</v>
      </c>
      <c r="P9" s="232">
        <f>試合結果一覧表!P9</f>
        <v>16</v>
      </c>
      <c r="Q9" s="16" t="str">
        <f>試合結果一覧表!Q9</f>
        <v>×</v>
      </c>
      <c r="R9" s="232">
        <f>試合結果一覧表!R9</f>
        <v>21</v>
      </c>
      <c r="S9" s="172">
        <f>試合結果一覧表!S9</f>
        <v>5</v>
      </c>
      <c r="T9" s="240" t="str">
        <f>試合結果一覧表!T9</f>
        <v>小布施</v>
      </c>
      <c r="U9" s="172">
        <f>試合結果一覧表!U9</f>
        <v>7</v>
      </c>
      <c r="V9" s="7" t="str">
        <f>試合結果一覧表!V9</f>
        <v>鎌田</v>
      </c>
      <c r="X9" s="627"/>
      <c r="Y9" s="26">
        <v>4</v>
      </c>
      <c r="Z9" s="30" t="str">
        <f>対戦チーム表!E8</f>
        <v>塚田ＪＳＣ</v>
      </c>
    </row>
    <row r="10" spans="2:26" ht="27.75" customHeight="1">
      <c r="B10" s="239">
        <f>試合結果一覧表!B10</f>
        <v>4</v>
      </c>
      <c r="C10" s="176">
        <f>試合結果一覧表!C10</f>
        <v>6</v>
      </c>
      <c r="D10" s="241" t="str">
        <f>試合結果一覧表!D10</f>
        <v>竜丘ジュニア</v>
      </c>
      <c r="E10" s="233">
        <f>試合結果一覧表!E10</f>
        <v>15</v>
      </c>
      <c r="F10" s="178" t="str">
        <f>試合結果一覧表!F10</f>
        <v>×</v>
      </c>
      <c r="G10" s="233">
        <f>試合結果一覧表!G10</f>
        <v>21</v>
      </c>
      <c r="H10" s="176">
        <f>試合結果一覧表!H10</f>
        <v>7</v>
      </c>
      <c r="I10" s="240" t="str">
        <f>試合結果一覧表!I10</f>
        <v>鎌田</v>
      </c>
      <c r="J10" s="172">
        <f>試合結果一覧表!J10</f>
        <v>5</v>
      </c>
      <c r="K10" s="7" t="str">
        <f>試合結果一覧表!K10</f>
        <v>小布施</v>
      </c>
      <c r="M10" s="239">
        <f>試合結果一覧表!M10</f>
        <v>4</v>
      </c>
      <c r="N10" s="176">
        <f>試合結果一覧表!N10</f>
        <v>1</v>
      </c>
      <c r="O10" s="241" t="str">
        <f>試合結果一覧表!O10</f>
        <v>湖南</v>
      </c>
      <c r="P10" s="233">
        <f>試合結果一覧表!P10</f>
        <v>21</v>
      </c>
      <c r="Q10" s="178" t="str">
        <f>試合結果一覧表!Q10</f>
        <v>×</v>
      </c>
      <c r="R10" s="233">
        <f>試合結果一覧表!R10</f>
        <v>15</v>
      </c>
      <c r="S10" s="176">
        <f>試合結果一覧表!S10</f>
        <v>3</v>
      </c>
      <c r="T10" s="240" t="str">
        <f>試合結果一覧表!T10</f>
        <v>安曇野松川</v>
      </c>
      <c r="U10" s="172">
        <f>試合結果一覧表!U10</f>
        <v>5</v>
      </c>
      <c r="V10" s="7" t="str">
        <f>試合結果一覧表!V10</f>
        <v>小布施</v>
      </c>
      <c r="X10" s="627"/>
      <c r="Y10" s="26">
        <v>5</v>
      </c>
      <c r="Z10" s="30" t="str">
        <f>対戦チーム表!E9</f>
        <v>小布施</v>
      </c>
    </row>
    <row r="11" spans="2:26" ht="27.75" customHeight="1">
      <c r="B11" s="239">
        <f>試合結果一覧表!B11</f>
        <v>5</v>
      </c>
      <c r="C11" s="172">
        <f>試合結果一覧表!C11</f>
        <v>2</v>
      </c>
      <c r="D11" s="241" t="str">
        <f>試合結果一覧表!D11</f>
        <v>こだまジュニアクラブ</v>
      </c>
      <c r="E11" s="232">
        <f>試合結果一覧表!E11</f>
        <v>21</v>
      </c>
      <c r="F11" s="16" t="str">
        <f>試合結果一覧表!F11</f>
        <v>×</v>
      </c>
      <c r="G11" s="232">
        <f>試合結果一覧表!G11</f>
        <v>13</v>
      </c>
      <c r="H11" s="172">
        <f>試合結果一覧表!H11</f>
        <v>4</v>
      </c>
      <c r="I11" s="240" t="str">
        <f>試合結果一覧表!I11</f>
        <v>塚田ＪＳＣ</v>
      </c>
      <c r="J11" s="172">
        <f>試合結果一覧表!J11</f>
        <v>6</v>
      </c>
      <c r="K11" s="7" t="str">
        <f>試合結果一覧表!K11</f>
        <v>竜丘ジュニア</v>
      </c>
      <c r="M11" s="239">
        <f>試合結果一覧表!M11</f>
        <v>5</v>
      </c>
      <c r="N11" s="172">
        <f>試合結果一覧表!N11</f>
        <v>3</v>
      </c>
      <c r="O11" s="241" t="str">
        <f>試合結果一覧表!O11</f>
        <v>安曇野松川</v>
      </c>
      <c r="P11" s="232">
        <f>試合結果一覧表!P11</f>
        <v>10</v>
      </c>
      <c r="Q11" s="16" t="str">
        <f>試合結果一覧表!Q11</f>
        <v>×</v>
      </c>
      <c r="R11" s="232">
        <f>試合結果一覧表!R11</f>
        <v>21</v>
      </c>
      <c r="S11" s="172">
        <f>試合結果一覧表!S11</f>
        <v>5</v>
      </c>
      <c r="T11" s="240" t="str">
        <f>試合結果一覧表!T11</f>
        <v>小布施</v>
      </c>
      <c r="U11" s="172">
        <f>試合結果一覧表!U11</f>
        <v>7</v>
      </c>
      <c r="V11" s="7" t="str">
        <f>試合結果一覧表!V11</f>
        <v>鎌田</v>
      </c>
      <c r="X11" s="627"/>
      <c r="Y11" s="26">
        <v>6</v>
      </c>
      <c r="Z11" s="30" t="str">
        <f>対戦チーム表!E10</f>
        <v>竜丘ジュニア</v>
      </c>
    </row>
    <row r="12" spans="2:26" ht="27.75" customHeight="1" thickBot="1">
      <c r="B12" s="4">
        <f>試合結果一覧表!B12</f>
        <v>6</v>
      </c>
      <c r="C12" s="172">
        <f>試合結果一覧表!C12</f>
        <v>6</v>
      </c>
      <c r="D12" s="182" t="str">
        <f>試合結果一覧表!D12</f>
        <v>竜丘ジュニア</v>
      </c>
      <c r="E12" s="232">
        <f>試合結果一覧表!E12</f>
        <v>14</v>
      </c>
      <c r="F12" s="16" t="str">
        <f>試合結果一覧表!F12</f>
        <v>×</v>
      </c>
      <c r="G12" s="232">
        <f>試合結果一覧表!G12</f>
        <v>21</v>
      </c>
      <c r="H12" s="172">
        <f>試合結果一覧表!H12</f>
        <v>1</v>
      </c>
      <c r="I12" s="170" t="str">
        <f>試合結果一覧表!I12</f>
        <v>湖南</v>
      </c>
      <c r="J12" s="172">
        <f>試合結果一覧表!J12</f>
        <v>3</v>
      </c>
      <c r="K12" s="7" t="str">
        <f>試合結果一覧表!K12</f>
        <v>安曇野松川</v>
      </c>
      <c r="M12" s="4">
        <f>試合結果一覧表!M12</f>
        <v>6</v>
      </c>
      <c r="N12" s="172">
        <f>試合結果一覧表!N12</f>
        <v>7</v>
      </c>
      <c r="O12" s="182" t="str">
        <f>試合結果一覧表!O12</f>
        <v>鎌田</v>
      </c>
      <c r="P12" s="232">
        <f>試合結果一覧表!P12</f>
        <v>21</v>
      </c>
      <c r="Q12" s="16" t="str">
        <f>試合結果一覧表!Q12</f>
        <v>×</v>
      </c>
      <c r="R12" s="232">
        <f>試合結果一覧表!R12</f>
        <v>6</v>
      </c>
      <c r="S12" s="172">
        <f>試合結果一覧表!S12</f>
        <v>2</v>
      </c>
      <c r="T12" s="170" t="str">
        <f>試合結果一覧表!T12</f>
        <v>こだまジュニアクラブ</v>
      </c>
      <c r="U12" s="172">
        <f>試合結果一覧表!U12</f>
        <v>4</v>
      </c>
      <c r="V12" s="7" t="str">
        <f>試合結果一覧表!V12</f>
        <v>塚田ＪＳＣ</v>
      </c>
      <c r="X12" s="628"/>
      <c r="Y12" s="28">
        <v>7</v>
      </c>
      <c r="Z12" s="30" t="str">
        <f>対戦チーム表!E11</f>
        <v>鎌田</v>
      </c>
    </row>
    <row r="13" spans="2:26" ht="27.75" customHeight="1" thickBot="1">
      <c r="B13" s="6">
        <f>試合結果一覧表!B13</f>
        <v>7</v>
      </c>
      <c r="C13" s="174">
        <f>試合結果一覧表!C13</f>
        <v>4</v>
      </c>
      <c r="D13" s="183" t="str">
        <f>試合結果一覧表!D13</f>
        <v>塚田ＪＳＣ</v>
      </c>
      <c r="E13" s="243">
        <f>試合結果一覧表!E13</f>
        <v>11</v>
      </c>
      <c r="F13" s="179" t="str">
        <f>試合結果一覧表!F13</f>
        <v>×</v>
      </c>
      <c r="G13" s="243">
        <f>試合結果一覧表!G13</f>
        <v>21</v>
      </c>
      <c r="H13" s="173">
        <f>試合結果一覧表!H13</f>
        <v>6</v>
      </c>
      <c r="I13" s="171" t="str">
        <f>試合結果一覧表!I13</f>
        <v>竜丘ジュニア</v>
      </c>
      <c r="J13" s="173">
        <f>試合結果一覧表!J13</f>
        <v>1</v>
      </c>
      <c r="K13" s="8" t="str">
        <f>試合結果一覧表!K13</f>
        <v>湖南</v>
      </c>
      <c r="M13" s="6">
        <f>試合結果一覧表!M13</f>
        <v>7</v>
      </c>
      <c r="N13" s="174">
        <f>試合結果一覧表!N13</f>
        <v>5</v>
      </c>
      <c r="O13" s="183" t="str">
        <f>試合結果一覧表!O13</f>
        <v>小布施</v>
      </c>
      <c r="P13" s="243">
        <f>試合結果一覧表!P13</f>
        <v>21</v>
      </c>
      <c r="Q13" s="179" t="str">
        <f>試合結果一覧表!Q13</f>
        <v>×</v>
      </c>
      <c r="R13" s="243">
        <f>試合結果一覧表!R13</f>
        <v>14</v>
      </c>
      <c r="S13" s="173">
        <f>試合結果一覧表!S13</f>
        <v>7</v>
      </c>
      <c r="T13" s="171" t="str">
        <f>試合結果一覧表!T13</f>
        <v>鎌田</v>
      </c>
      <c r="U13" s="173">
        <f>試合結果一覧表!U13</f>
        <v>2</v>
      </c>
      <c r="V13" s="8" t="str">
        <f>試合結果一覧表!V13</f>
        <v>こだまジュニアクラブ</v>
      </c>
      <c r="X13" s="20"/>
      <c r="Y13" s="20"/>
      <c r="Z13" s="20"/>
    </row>
    <row r="14" spans="2:26" ht="24" customHeight="1">
      <c r="B14" s="237"/>
      <c r="C14" s="15"/>
      <c r="D14" s="15"/>
      <c r="E14" s="237"/>
      <c r="F14" s="237"/>
      <c r="G14" s="237"/>
      <c r="H14" s="15"/>
      <c r="I14" s="15"/>
      <c r="J14" s="237"/>
      <c r="K14" s="15"/>
      <c r="L14" s="238"/>
      <c r="M14" s="237"/>
      <c r="N14" s="15"/>
      <c r="O14" s="15"/>
      <c r="P14" s="237"/>
      <c r="Q14" s="237"/>
      <c r="R14" s="237"/>
      <c r="S14" s="15"/>
      <c r="T14" s="15"/>
      <c r="U14" s="15"/>
      <c r="V14" s="15"/>
      <c r="X14" s="20"/>
      <c r="Y14" s="20"/>
      <c r="Z14" s="20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5"/>
      <c r="Q15" s="5"/>
      <c r="R15" s="5"/>
      <c r="S15" s="5"/>
      <c r="T15" s="12"/>
      <c r="U15" s="5"/>
      <c r="V15" s="12"/>
      <c r="X15" s="20"/>
      <c r="Y15" s="20"/>
      <c r="Z15" s="20"/>
    </row>
    <row r="16" spans="2:26" ht="15.75" customHeight="1">
      <c r="B16" s="5" t="s">
        <v>15</v>
      </c>
      <c r="C16" s="5"/>
      <c r="D16" s="12" t="s">
        <v>10</v>
      </c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21" t="s">
        <v>11</v>
      </c>
      <c r="Y16" s="20"/>
      <c r="Z16" s="20"/>
    </row>
    <row r="17" spans="2:26" ht="18.95" customHeight="1" thickBot="1"/>
    <row r="18" spans="2:26" ht="27" customHeight="1" thickBot="1">
      <c r="B18" s="629" t="s">
        <v>12</v>
      </c>
      <c r="C18" s="630"/>
      <c r="D18" s="630"/>
      <c r="E18" s="630"/>
      <c r="F18" s="630"/>
      <c r="G18" s="630"/>
      <c r="H18" s="630"/>
      <c r="I18" s="630"/>
      <c r="J18" s="630"/>
      <c r="K18" s="631"/>
      <c r="M18" s="629" t="s">
        <v>13</v>
      </c>
      <c r="N18" s="630"/>
      <c r="O18" s="630"/>
      <c r="P18" s="630"/>
      <c r="Q18" s="630"/>
      <c r="R18" s="630"/>
      <c r="S18" s="630"/>
      <c r="T18" s="630"/>
      <c r="U18" s="630"/>
      <c r="V18" s="631"/>
      <c r="X18" s="23" t="s">
        <v>0</v>
      </c>
      <c r="Y18" s="24" t="s">
        <v>14</v>
      </c>
      <c r="Z18" s="25" t="s">
        <v>1</v>
      </c>
    </row>
    <row r="19" spans="2:26" ht="24.75" customHeight="1" thickTop="1" thickBot="1">
      <c r="B19" s="1" t="s">
        <v>2</v>
      </c>
      <c r="C19" s="14" t="s">
        <v>27</v>
      </c>
      <c r="D19" s="156" t="s">
        <v>3</v>
      </c>
      <c r="E19" s="2" t="s">
        <v>4</v>
      </c>
      <c r="F19" s="2"/>
      <c r="G19" s="2" t="s">
        <v>4</v>
      </c>
      <c r="H19" s="14" t="s">
        <v>27</v>
      </c>
      <c r="I19" s="10" t="s">
        <v>3</v>
      </c>
      <c r="J19" s="14" t="s">
        <v>27</v>
      </c>
      <c r="K19" s="154" t="s">
        <v>5</v>
      </c>
      <c r="M19" s="1" t="s">
        <v>2</v>
      </c>
      <c r="N19" s="17" t="s">
        <v>27</v>
      </c>
      <c r="O19" s="168" t="s">
        <v>3</v>
      </c>
      <c r="P19" s="18" t="s">
        <v>4</v>
      </c>
      <c r="Q19" s="18"/>
      <c r="R19" s="18" t="s">
        <v>4</v>
      </c>
      <c r="S19" s="17" t="s">
        <v>27</v>
      </c>
      <c r="T19" s="10" t="s">
        <v>3</v>
      </c>
      <c r="U19" s="14" t="s">
        <v>27</v>
      </c>
      <c r="V19" s="154" t="s">
        <v>5</v>
      </c>
      <c r="X19" s="626" t="str">
        <f>X6</f>
        <v>島立体育館</v>
      </c>
      <c r="Y19" s="26">
        <v>1</v>
      </c>
      <c r="Z19" s="30" t="str">
        <f>対戦チーム表!K5</f>
        <v>加茂JVC</v>
      </c>
    </row>
    <row r="20" spans="2:26" ht="27.75" customHeight="1" thickTop="1">
      <c r="B20" s="3">
        <f>試合結果一覧表!B20</f>
        <v>1</v>
      </c>
      <c r="C20" s="177">
        <f>試合結果一覧表!C20</f>
        <v>1</v>
      </c>
      <c r="D20" s="180" t="str">
        <f>試合結果一覧表!D20</f>
        <v>加茂JVC</v>
      </c>
      <c r="E20" s="231">
        <f>試合結果一覧表!E20</f>
        <v>16</v>
      </c>
      <c r="F20" s="181" t="str">
        <f>試合結果一覧表!F20</f>
        <v>×</v>
      </c>
      <c r="G20" s="231">
        <f>試合結果一覧表!G20</f>
        <v>21</v>
      </c>
      <c r="H20" s="177">
        <f>試合結果一覧表!H20</f>
        <v>2</v>
      </c>
      <c r="I20" s="169" t="str">
        <f>試合結果一覧表!I20</f>
        <v>長地</v>
      </c>
      <c r="J20" s="175">
        <f>試合結果一覧表!J20</f>
        <v>5</v>
      </c>
      <c r="K20" s="234" t="str">
        <f>試合結果一覧表!K20</f>
        <v>竜丘ジュニア</v>
      </c>
      <c r="M20" s="3">
        <f>試合結果一覧表!M20</f>
        <v>1</v>
      </c>
      <c r="N20" s="177">
        <f>試合結果一覧表!N20</f>
        <v>3</v>
      </c>
      <c r="O20" s="180" t="str">
        <f>試合結果一覧表!O20</f>
        <v>中之口JVC</v>
      </c>
      <c r="P20" s="231">
        <f>試合結果一覧表!P20</f>
        <v>21</v>
      </c>
      <c r="Q20" s="181" t="str">
        <f>試合結果一覧表!Q20</f>
        <v>×</v>
      </c>
      <c r="R20" s="231">
        <f>試合結果一覧表!R20</f>
        <v>17</v>
      </c>
      <c r="S20" s="177">
        <f>試合結果一覧表!S20</f>
        <v>4</v>
      </c>
      <c r="T20" s="169" t="str">
        <f>試合結果一覧表!T20</f>
        <v>小布施</v>
      </c>
      <c r="U20" s="175">
        <f>試合結果一覧表!U20</f>
        <v>6</v>
      </c>
      <c r="V20" s="234" t="str">
        <f>試合結果一覧表!V20</f>
        <v>鎌田</v>
      </c>
      <c r="X20" s="627"/>
      <c r="Y20" s="26">
        <v>2</v>
      </c>
      <c r="Z20" s="30" t="str">
        <f>対戦チーム表!K6</f>
        <v>長地</v>
      </c>
    </row>
    <row r="21" spans="2:26" ht="27.75" customHeight="1">
      <c r="B21" s="4">
        <f>試合結果一覧表!B21</f>
        <v>2</v>
      </c>
      <c r="C21" s="172">
        <f>試合結果一覧表!C21</f>
        <v>5</v>
      </c>
      <c r="D21" s="182" t="str">
        <f>試合結果一覧表!D21</f>
        <v>竜丘ジュニア</v>
      </c>
      <c r="E21" s="232">
        <f>試合結果一覧表!E21</f>
        <v>14</v>
      </c>
      <c r="F21" s="16" t="str">
        <f>試合結果一覧表!F21</f>
        <v>×</v>
      </c>
      <c r="G21" s="232">
        <f>試合結果一覧表!G21</f>
        <v>21</v>
      </c>
      <c r="H21" s="172">
        <f>試合結果一覧表!H21</f>
        <v>6</v>
      </c>
      <c r="I21" s="240" t="str">
        <f>試合結果一覧表!I21</f>
        <v>鎌田</v>
      </c>
      <c r="J21" s="172">
        <f>試合結果一覧表!J21</f>
        <v>1</v>
      </c>
      <c r="K21" s="7" t="str">
        <f>試合結果一覧表!K21</f>
        <v>加茂JVC</v>
      </c>
      <c r="M21" s="4">
        <f>試合結果一覧表!M21</f>
        <v>2</v>
      </c>
      <c r="N21" s="172">
        <f>試合結果一覧表!N21</f>
        <v>2</v>
      </c>
      <c r="O21" s="182" t="str">
        <f>試合結果一覧表!O21</f>
        <v>長地</v>
      </c>
      <c r="P21" s="232">
        <f>試合結果一覧表!P21</f>
        <v>21</v>
      </c>
      <c r="Q21" s="16" t="str">
        <f>試合結果一覧表!Q21</f>
        <v>×</v>
      </c>
      <c r="R21" s="232">
        <f>試合結果一覧表!R21</f>
        <v>14</v>
      </c>
      <c r="S21" s="172">
        <f>試合結果一覧表!S21</f>
        <v>3</v>
      </c>
      <c r="T21" s="240" t="str">
        <f>試合結果一覧表!T21</f>
        <v>中之口JVC</v>
      </c>
      <c r="U21" s="172">
        <f>試合結果一覧表!U21</f>
        <v>4</v>
      </c>
      <c r="V21" s="7" t="str">
        <f>試合結果一覧表!V21</f>
        <v>小布施</v>
      </c>
      <c r="X21" s="627"/>
      <c r="Y21" s="26">
        <v>3</v>
      </c>
      <c r="Z21" s="30" t="str">
        <f>対戦チーム表!K7</f>
        <v>中之口JVC</v>
      </c>
    </row>
    <row r="22" spans="2:26" ht="27.75" customHeight="1">
      <c r="B22" s="239">
        <f>試合結果一覧表!B22</f>
        <v>3</v>
      </c>
      <c r="C22" s="172">
        <f>試合結果一覧表!C22</f>
        <v>4</v>
      </c>
      <c r="D22" s="241" t="str">
        <f>試合結果一覧表!D22</f>
        <v>小布施</v>
      </c>
      <c r="E22" s="232">
        <f>試合結果一覧表!E22</f>
        <v>21</v>
      </c>
      <c r="F22" s="16" t="str">
        <f>試合結果一覧表!F22</f>
        <v>×</v>
      </c>
      <c r="G22" s="232">
        <f>試合結果一覧表!G22</f>
        <v>8</v>
      </c>
      <c r="H22" s="172">
        <f>試合結果一覧表!H22</f>
        <v>5</v>
      </c>
      <c r="I22" s="240" t="str">
        <f>試合結果一覧表!I22</f>
        <v>竜丘ジュニア</v>
      </c>
      <c r="J22" s="172">
        <f>試合結果一覧表!J22</f>
        <v>2</v>
      </c>
      <c r="K22" s="7" t="str">
        <f>試合結果一覧表!K22</f>
        <v>長地</v>
      </c>
      <c r="M22" s="239">
        <f>試合結果一覧表!M22</f>
        <v>3</v>
      </c>
      <c r="N22" s="172">
        <f>試合結果一覧表!N22</f>
        <v>6</v>
      </c>
      <c r="O22" s="241" t="str">
        <f>試合結果一覧表!O22</f>
        <v>鎌田</v>
      </c>
      <c r="P22" s="232">
        <f>試合結果一覧表!P22</f>
        <v>21</v>
      </c>
      <c r="Q22" s="16" t="str">
        <f>試合結果一覧表!Q22</f>
        <v>×</v>
      </c>
      <c r="R22" s="232">
        <f>試合結果一覧表!R22</f>
        <v>13</v>
      </c>
      <c r="S22" s="172">
        <f>試合結果一覧表!S22</f>
        <v>1</v>
      </c>
      <c r="T22" s="240" t="str">
        <f>試合結果一覧表!T22</f>
        <v>加茂JVC</v>
      </c>
      <c r="U22" s="172">
        <f>試合結果一覧表!U22</f>
        <v>3</v>
      </c>
      <c r="V22" s="7" t="str">
        <f>試合結果一覧表!V22</f>
        <v>中之口JVC</v>
      </c>
      <c r="X22" s="627"/>
      <c r="Y22" s="26">
        <v>4</v>
      </c>
      <c r="Z22" s="30" t="str">
        <f>対戦チーム表!K8</f>
        <v>小布施</v>
      </c>
    </row>
    <row r="23" spans="2:26" ht="27.75" customHeight="1">
      <c r="B23" s="239">
        <f>試合結果一覧表!B23</f>
        <v>4</v>
      </c>
      <c r="C23" s="176">
        <f>試合結果一覧表!C23</f>
        <v>1</v>
      </c>
      <c r="D23" s="241" t="str">
        <f>試合結果一覧表!D23</f>
        <v>加茂JVC</v>
      </c>
      <c r="E23" s="233">
        <f>試合結果一覧表!E23</f>
        <v>23</v>
      </c>
      <c r="F23" s="178" t="str">
        <f>試合結果一覧表!F23</f>
        <v>×</v>
      </c>
      <c r="G23" s="233">
        <f>試合結果一覧表!G23</f>
        <v>21</v>
      </c>
      <c r="H23" s="176">
        <f>試合結果一覧表!H23</f>
        <v>3</v>
      </c>
      <c r="I23" s="240" t="str">
        <f>試合結果一覧表!I23</f>
        <v>中之口JVC</v>
      </c>
      <c r="J23" s="172">
        <f>試合結果一覧表!J23</f>
        <v>5</v>
      </c>
      <c r="K23" s="7" t="str">
        <f>試合結果一覧表!K23</f>
        <v>竜丘ジュニア</v>
      </c>
      <c r="M23" s="239">
        <f>試合結果一覧表!M23</f>
        <v>4</v>
      </c>
      <c r="N23" s="176">
        <f>試合結果一覧表!N23</f>
        <v>2</v>
      </c>
      <c r="O23" s="241" t="str">
        <f>試合結果一覧表!O23</f>
        <v>長地</v>
      </c>
      <c r="P23" s="233">
        <f>試合結果一覧表!P23</f>
        <v>13</v>
      </c>
      <c r="Q23" s="178" t="str">
        <f>試合結果一覧表!Q23</f>
        <v>×</v>
      </c>
      <c r="R23" s="233">
        <f>試合結果一覧表!R23</f>
        <v>21</v>
      </c>
      <c r="S23" s="176">
        <f>試合結果一覧表!S23</f>
        <v>4</v>
      </c>
      <c r="T23" s="240" t="str">
        <f>試合結果一覧表!T23</f>
        <v>小布施</v>
      </c>
      <c r="U23" s="172">
        <f>試合結果一覧表!U23</f>
        <v>5</v>
      </c>
      <c r="V23" s="7" t="str">
        <f>試合結果一覧表!V23</f>
        <v>竜丘ジュニア</v>
      </c>
      <c r="X23" s="627"/>
      <c r="Y23" s="26">
        <v>5</v>
      </c>
      <c r="Z23" s="30" t="str">
        <f>対戦チーム表!K9</f>
        <v>竜丘ジュニア</v>
      </c>
    </row>
    <row r="24" spans="2:26" ht="27.75" customHeight="1">
      <c r="B24" s="239">
        <f>試合結果一覧表!B24</f>
        <v>5</v>
      </c>
      <c r="C24" s="172">
        <f>試合結果一覧表!C24</f>
        <v>5</v>
      </c>
      <c r="D24" s="241" t="str">
        <f>試合結果一覧表!D24</f>
        <v>竜丘ジュニア</v>
      </c>
      <c r="E24" s="232">
        <f>試合結果一覧表!E24</f>
        <v>13</v>
      </c>
      <c r="F24" s="16" t="str">
        <f>試合結果一覧表!F24</f>
        <v>×</v>
      </c>
      <c r="G24" s="232">
        <f>試合結果一覧表!G24</f>
        <v>21</v>
      </c>
      <c r="H24" s="172">
        <f>試合結果一覧表!H24</f>
        <v>1</v>
      </c>
      <c r="I24" s="240" t="str">
        <f>試合結果一覧表!I24</f>
        <v>加茂JVC</v>
      </c>
      <c r="J24" s="172">
        <f>試合結果一覧表!J24</f>
        <v>3</v>
      </c>
      <c r="K24" s="7" t="str">
        <f>試合結果一覧表!K24</f>
        <v>中之口JVC</v>
      </c>
      <c r="M24" s="239">
        <f>試合結果一覧表!M24</f>
        <v>5</v>
      </c>
      <c r="N24" s="172">
        <f>試合結果一覧表!N24</f>
        <v>6</v>
      </c>
      <c r="O24" s="241" t="str">
        <f>試合結果一覧表!O24</f>
        <v>鎌田</v>
      </c>
      <c r="P24" s="232">
        <f>試合結果一覧表!P24</f>
        <v>21</v>
      </c>
      <c r="Q24" s="16" t="str">
        <f>試合結果一覧表!Q24</f>
        <v>×</v>
      </c>
      <c r="R24" s="232">
        <f>試合結果一覧表!R24</f>
        <v>16</v>
      </c>
      <c r="S24" s="172">
        <f>試合結果一覧表!S24</f>
        <v>2</v>
      </c>
      <c r="T24" s="240" t="str">
        <f>試合結果一覧表!T24</f>
        <v>長地</v>
      </c>
      <c r="U24" s="172">
        <f>試合結果一覧表!U24</f>
        <v>4</v>
      </c>
      <c r="V24" s="7" t="str">
        <f>試合結果一覧表!V24</f>
        <v>小布施</v>
      </c>
      <c r="X24" s="627"/>
      <c r="Y24" s="26">
        <v>6</v>
      </c>
      <c r="Z24" s="30" t="str">
        <f>対戦チーム表!K10</f>
        <v>鎌田</v>
      </c>
    </row>
    <row r="25" spans="2:26" ht="27.75" customHeight="1" thickBot="1">
      <c r="B25" s="4">
        <f>試合結果一覧表!B25</f>
        <v>6</v>
      </c>
      <c r="C25" s="172">
        <f>試合結果一覧表!C25</f>
        <v>3</v>
      </c>
      <c r="D25" s="182" t="str">
        <f>試合結果一覧表!D25</f>
        <v>中之口JVC</v>
      </c>
      <c r="E25" s="232">
        <f>試合結果一覧表!E25</f>
        <v>21</v>
      </c>
      <c r="F25" s="16" t="str">
        <f>試合結果一覧表!F25</f>
        <v>×</v>
      </c>
      <c r="G25" s="232">
        <f>試合結果一覧表!G25</f>
        <v>15</v>
      </c>
      <c r="H25" s="172">
        <f>試合結果一覧表!H25</f>
        <v>5</v>
      </c>
      <c r="I25" s="170" t="str">
        <f>試合結果一覧表!I25</f>
        <v>竜丘ジュニア</v>
      </c>
      <c r="J25" s="172">
        <f>試合結果一覧表!J25</f>
        <v>1</v>
      </c>
      <c r="K25" s="7" t="str">
        <f>試合結果一覧表!K25</f>
        <v>加茂JVC</v>
      </c>
      <c r="L25" s="48"/>
      <c r="M25" s="4">
        <f>試合結果一覧表!M25</f>
        <v>6</v>
      </c>
      <c r="N25" s="172">
        <f>試合結果一覧表!N25</f>
        <v>4</v>
      </c>
      <c r="O25" s="182" t="str">
        <f>試合結果一覧表!O25</f>
        <v>小布施</v>
      </c>
      <c r="P25" s="232">
        <f>試合結果一覧表!P25</f>
        <v>13</v>
      </c>
      <c r="Q25" s="16" t="str">
        <f>試合結果一覧表!Q25</f>
        <v>×</v>
      </c>
      <c r="R25" s="232">
        <f>試合結果一覧表!R25</f>
        <v>21</v>
      </c>
      <c r="S25" s="172">
        <f>試合結果一覧表!S25</f>
        <v>6</v>
      </c>
      <c r="T25" s="170" t="str">
        <f>試合結果一覧表!T25</f>
        <v>鎌田</v>
      </c>
      <c r="U25" s="172">
        <f>試合結果一覧表!U25</f>
        <v>2</v>
      </c>
      <c r="V25" s="7" t="str">
        <f>試合結果一覧表!V25</f>
        <v>長地</v>
      </c>
      <c r="X25" s="628"/>
      <c r="Y25" s="28">
        <v>7</v>
      </c>
      <c r="Z25" s="30" t="str">
        <f>対戦チーム表!K11</f>
        <v>　</v>
      </c>
    </row>
    <row r="26" spans="2:26" ht="27.75" customHeight="1" thickBot="1">
      <c r="B26" s="6">
        <f>試合結果一覧表!B26</f>
        <v>7</v>
      </c>
      <c r="C26" s="174">
        <f>試合結果一覧表!C26</f>
        <v>4</v>
      </c>
      <c r="D26" s="183" t="str">
        <f>試合結果一覧表!D26</f>
        <v>小布施</v>
      </c>
      <c r="E26" s="243">
        <f>試合結果一覧表!E26</f>
        <v>21</v>
      </c>
      <c r="F26" s="179" t="str">
        <f>試合結果一覧表!F26</f>
        <v>×</v>
      </c>
      <c r="G26" s="243">
        <f>試合結果一覧表!G26</f>
        <v>17</v>
      </c>
      <c r="H26" s="173">
        <f>試合結果一覧表!H26</f>
        <v>1</v>
      </c>
      <c r="I26" s="171" t="str">
        <f>試合結果一覧表!I26</f>
        <v>加茂JVC</v>
      </c>
      <c r="J26" s="173">
        <f>試合結果一覧表!J26</f>
        <v>3</v>
      </c>
      <c r="K26" s="8" t="str">
        <f>試合結果一覧表!K26</f>
        <v>中之口JVC</v>
      </c>
      <c r="L26" s="49"/>
      <c r="M26" s="6">
        <f>試合結果一覧表!M26</f>
        <v>7</v>
      </c>
      <c r="N26" s="174">
        <f>試合結果一覧表!N26</f>
        <v>5</v>
      </c>
      <c r="O26" s="183" t="str">
        <f>試合結果一覧表!O26</f>
        <v>竜丘ジュニア</v>
      </c>
      <c r="P26" s="243">
        <f>試合結果一覧表!P26</f>
        <v>15</v>
      </c>
      <c r="Q26" s="179" t="str">
        <f>試合結果一覧表!Q26</f>
        <v>×</v>
      </c>
      <c r="R26" s="243">
        <f>試合結果一覧表!R26</f>
        <v>21</v>
      </c>
      <c r="S26" s="173">
        <f>試合結果一覧表!S26</f>
        <v>2</v>
      </c>
      <c r="T26" s="171" t="str">
        <f>試合結果一覧表!T26</f>
        <v>長地</v>
      </c>
      <c r="U26" s="173">
        <f>試合結果一覧表!U26</f>
        <v>6</v>
      </c>
      <c r="V26" s="8" t="str">
        <f>試合結果一覧表!V26</f>
        <v>鎌田</v>
      </c>
      <c r="X26" s="624"/>
      <c r="Y26" s="624"/>
      <c r="Z26" s="624"/>
    </row>
    <row r="27" spans="2:26">
      <c r="X27" s="625"/>
      <c r="Y27" s="625"/>
      <c r="Z27" s="625"/>
    </row>
  </sheetData>
  <dataConsolidate/>
  <mergeCells count="11">
    <mergeCell ref="E1:K1"/>
    <mergeCell ref="M1:Q1"/>
    <mergeCell ref="R1:V1"/>
    <mergeCell ref="X1:Z1"/>
    <mergeCell ref="B5:K5"/>
    <mergeCell ref="M5:V5"/>
    <mergeCell ref="X26:Z27"/>
    <mergeCell ref="X6:X12"/>
    <mergeCell ref="B18:K18"/>
    <mergeCell ref="M18:V18"/>
    <mergeCell ref="X19:X25"/>
  </mergeCells>
  <phoneticPr fontId="2"/>
  <conditionalFormatting sqref="S14:V14 N14:O14 C14:D14 H14:K14">
    <cfRule type="cellIs" dxfId="92" priority="320" operator="equal">
      <formula>0</formula>
    </cfRule>
  </conditionalFormatting>
  <conditionalFormatting sqref="S20:V26">
    <cfRule type="cellIs" dxfId="91" priority="118" operator="equal">
      <formula>0</formula>
    </cfRule>
  </conditionalFormatting>
  <conditionalFormatting sqref="N20:N26">
    <cfRule type="cellIs" dxfId="90" priority="120" operator="equal">
      <formula>0</formula>
    </cfRule>
  </conditionalFormatting>
  <conditionalFormatting sqref="O20:O26">
    <cfRule type="cellIs" dxfId="89" priority="119" operator="equal">
      <formula>0</formula>
    </cfRule>
  </conditionalFormatting>
  <conditionalFormatting sqref="H20:K26 C20:D26">
    <cfRule type="cellIs" dxfId="88" priority="121" operator="equal">
      <formula>0</formula>
    </cfRule>
  </conditionalFormatting>
  <conditionalFormatting sqref="N7:N13">
    <cfRule type="cellIs" dxfId="87" priority="124" operator="equal">
      <formula>0</formula>
    </cfRule>
  </conditionalFormatting>
  <conditionalFormatting sqref="H7:K13 C7:D13">
    <cfRule type="cellIs" dxfId="86" priority="125" operator="equal">
      <formula>0</formula>
    </cfRule>
  </conditionalFormatting>
  <conditionalFormatting sqref="O7:O13">
    <cfRule type="cellIs" dxfId="85" priority="123" operator="equal">
      <formula>0</formula>
    </cfRule>
  </conditionalFormatting>
  <conditionalFormatting sqref="S7:V13">
    <cfRule type="cellIs" dxfId="84" priority="122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Z26"/>
  <sheetViews>
    <sheetView topLeftCell="A4" zoomScale="64" zoomScaleNormal="64" workbookViewId="0">
      <selection activeCell="AC23" sqref="AC23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1" spans="2:26" ht="29.25">
      <c r="B1" s="249"/>
      <c r="C1" s="249"/>
      <c r="D1" s="249"/>
      <c r="E1" s="632" t="str">
        <f>試合結果一覧表!E30:K30</f>
        <v>第１5回　松本錬成会</v>
      </c>
      <c r="F1" s="632"/>
      <c r="G1" s="632"/>
      <c r="H1" s="632"/>
      <c r="I1" s="632"/>
      <c r="J1" s="632"/>
      <c r="K1" s="632"/>
      <c r="M1" s="633" t="str">
        <f>対戦チーム表!B12</f>
        <v>島立小学校体育館</v>
      </c>
      <c r="N1" s="633"/>
      <c r="O1" s="633"/>
      <c r="P1" s="633"/>
      <c r="Q1" s="633"/>
      <c r="R1" s="634" t="str">
        <f>試合結果一覧表!R30:V30</f>
        <v>９月４日　対戦表</v>
      </c>
      <c r="S1" s="634"/>
      <c r="T1" s="634"/>
      <c r="U1" s="634"/>
      <c r="V1" s="634"/>
      <c r="X1" s="19"/>
      <c r="Y1" s="19"/>
      <c r="Z1" s="19"/>
    </row>
    <row r="3" spans="2:26" ht="15.75" customHeight="1">
      <c r="B3" s="5" t="s">
        <v>9</v>
      </c>
      <c r="C3" s="5"/>
      <c r="D3" s="12" t="s">
        <v>10</v>
      </c>
      <c r="E3" s="5"/>
      <c r="F3" s="5"/>
      <c r="G3" s="5"/>
      <c r="H3" s="5"/>
      <c r="I3" s="12"/>
      <c r="J3" s="5"/>
      <c r="K3" s="12"/>
      <c r="M3" s="5"/>
      <c r="N3" s="5"/>
      <c r="O3" s="12"/>
      <c r="P3" s="5"/>
      <c r="Q3" s="5"/>
      <c r="R3" s="5"/>
      <c r="S3" s="5"/>
      <c r="T3" s="12"/>
      <c r="U3" s="5"/>
      <c r="V3" s="12"/>
      <c r="X3" s="21" t="s">
        <v>11</v>
      </c>
      <c r="Y3" s="20"/>
      <c r="Z3" s="20"/>
    </row>
    <row r="4" spans="2:26" ht="18.95" customHeight="1" thickBot="1"/>
    <row r="5" spans="2:26" ht="24.75" customHeight="1" thickBot="1">
      <c r="B5" s="629" t="s">
        <v>12</v>
      </c>
      <c r="C5" s="630"/>
      <c r="D5" s="630"/>
      <c r="E5" s="630"/>
      <c r="F5" s="630"/>
      <c r="G5" s="630"/>
      <c r="H5" s="630"/>
      <c r="I5" s="630"/>
      <c r="J5" s="630"/>
      <c r="K5" s="631"/>
      <c r="M5" s="629" t="s">
        <v>13</v>
      </c>
      <c r="N5" s="630"/>
      <c r="O5" s="630"/>
      <c r="P5" s="630"/>
      <c r="Q5" s="630"/>
      <c r="R5" s="630"/>
      <c r="S5" s="630"/>
      <c r="T5" s="630"/>
      <c r="U5" s="630"/>
      <c r="V5" s="631"/>
      <c r="X5" s="23" t="s">
        <v>0</v>
      </c>
      <c r="Y5" s="24" t="s">
        <v>14</v>
      </c>
      <c r="Z5" s="25" t="s">
        <v>1</v>
      </c>
    </row>
    <row r="6" spans="2:26" ht="24.75" customHeight="1" thickTop="1" thickBot="1">
      <c r="B6" s="1" t="s">
        <v>2</v>
      </c>
      <c r="C6" s="14" t="s">
        <v>27</v>
      </c>
      <c r="D6" s="156" t="s">
        <v>3</v>
      </c>
      <c r="E6" s="2" t="s">
        <v>4</v>
      </c>
      <c r="F6" s="2"/>
      <c r="G6" s="2" t="s">
        <v>4</v>
      </c>
      <c r="H6" s="14" t="s">
        <v>27</v>
      </c>
      <c r="I6" s="10" t="s">
        <v>3</v>
      </c>
      <c r="J6" s="14" t="s">
        <v>27</v>
      </c>
      <c r="K6" s="11" t="s">
        <v>5</v>
      </c>
      <c r="M6" s="1" t="s">
        <v>2</v>
      </c>
      <c r="N6" s="14" t="s">
        <v>27</v>
      </c>
      <c r="O6" s="10" t="s">
        <v>3</v>
      </c>
      <c r="P6" s="2" t="s">
        <v>4</v>
      </c>
      <c r="Q6" s="2"/>
      <c r="R6" s="2" t="s">
        <v>4</v>
      </c>
      <c r="S6" s="14" t="s">
        <v>27</v>
      </c>
      <c r="T6" s="10" t="s">
        <v>3</v>
      </c>
      <c r="U6" s="14" t="s">
        <v>27</v>
      </c>
      <c r="V6" s="11" t="s">
        <v>5</v>
      </c>
      <c r="X6" s="626" t="str">
        <f>M1</f>
        <v>島立小学校体育館</v>
      </c>
      <c r="Y6" s="26">
        <v>1</v>
      </c>
      <c r="Z6" s="30" t="str">
        <f>試合結果一覧表!Z35</f>
        <v>黒部</v>
      </c>
    </row>
    <row r="7" spans="2:26" ht="27.75" customHeight="1" thickTop="1">
      <c r="B7" s="3">
        <f>試合結果一覧表!B36</f>
        <v>1</v>
      </c>
      <c r="C7" s="177">
        <f>試合結果一覧表!C36</f>
        <v>1</v>
      </c>
      <c r="D7" s="180" t="str">
        <f>試合結果一覧表!D36</f>
        <v>黒部</v>
      </c>
      <c r="E7" s="231">
        <f>試合結果一覧表!E36</f>
        <v>18</v>
      </c>
      <c r="F7" s="181" t="str">
        <f>試合結果一覧表!F36</f>
        <v>×</v>
      </c>
      <c r="G7" s="231">
        <f>試合結果一覧表!G36</f>
        <v>21</v>
      </c>
      <c r="H7" s="177">
        <f>試合結果一覧表!H36</f>
        <v>2</v>
      </c>
      <c r="I7" s="169" t="str">
        <f>試合結果一覧表!I36</f>
        <v>加茂JVC</v>
      </c>
      <c r="J7" s="175">
        <f>試合結果一覧表!J36</f>
        <v>5</v>
      </c>
      <c r="K7" s="234" t="str">
        <f>試合結果一覧表!K36</f>
        <v>中之口JVC</v>
      </c>
      <c r="M7" s="3">
        <f>試合結果一覧表!M36</f>
        <v>1</v>
      </c>
      <c r="N7" s="177">
        <f>試合結果一覧表!N36</f>
        <v>3</v>
      </c>
      <c r="O7" s="180" t="str">
        <f>試合結果一覧表!O36</f>
        <v>長地</v>
      </c>
      <c r="P7" s="231">
        <f>試合結果一覧表!P36</f>
        <v>21</v>
      </c>
      <c r="Q7" s="181" t="str">
        <f>試合結果一覧表!Q36</f>
        <v>×</v>
      </c>
      <c r="R7" s="231">
        <f>試合結果一覧表!R36</f>
        <v>10</v>
      </c>
      <c r="S7" s="177">
        <f>試合結果一覧表!S36</f>
        <v>4</v>
      </c>
      <c r="T7" s="169" t="str">
        <f>試合結果一覧表!T36</f>
        <v>塩田VBC</v>
      </c>
      <c r="U7" s="175">
        <f>試合結果一覧表!U36</f>
        <v>6</v>
      </c>
      <c r="V7" s="234" t="str">
        <f>試合結果一覧表!V36</f>
        <v>ヴィガ</v>
      </c>
      <c r="X7" s="627"/>
      <c r="Y7" s="26">
        <v>2</v>
      </c>
      <c r="Z7" s="30" t="str">
        <f>試合結果一覧表!Z36</f>
        <v>加茂JVC</v>
      </c>
    </row>
    <row r="8" spans="2:26" ht="27.75" customHeight="1">
      <c r="B8" s="4">
        <f>試合結果一覧表!B37</f>
        <v>2</v>
      </c>
      <c r="C8" s="172">
        <f>試合結果一覧表!C37</f>
        <v>5</v>
      </c>
      <c r="D8" s="182" t="str">
        <f>試合結果一覧表!D37</f>
        <v>中之口JVC</v>
      </c>
      <c r="E8" s="232">
        <f>試合結果一覧表!E37</f>
        <v>16</v>
      </c>
      <c r="F8" s="16" t="str">
        <f>試合結果一覧表!F37</f>
        <v>×</v>
      </c>
      <c r="G8" s="232">
        <f>試合結果一覧表!G37</f>
        <v>21</v>
      </c>
      <c r="H8" s="172">
        <f>試合結果一覧表!H37</f>
        <v>6</v>
      </c>
      <c r="I8" s="240" t="str">
        <f>試合結果一覧表!I37</f>
        <v>ヴィガ</v>
      </c>
      <c r="J8" s="172">
        <f>試合結果一覧表!J37</f>
        <v>1</v>
      </c>
      <c r="K8" s="7" t="str">
        <f>試合結果一覧表!K37</f>
        <v>黒部</v>
      </c>
      <c r="M8" s="4">
        <f>試合結果一覧表!M37</f>
        <v>2</v>
      </c>
      <c r="N8" s="172">
        <f>試合結果一覧表!N37</f>
        <v>2</v>
      </c>
      <c r="O8" s="182" t="str">
        <f>試合結果一覧表!O37</f>
        <v>加茂JVC</v>
      </c>
      <c r="P8" s="232">
        <f>試合結果一覧表!P37</f>
        <v>13</v>
      </c>
      <c r="Q8" s="16" t="str">
        <f>試合結果一覧表!Q37</f>
        <v>×</v>
      </c>
      <c r="R8" s="232">
        <f>試合結果一覧表!R37</f>
        <v>21</v>
      </c>
      <c r="S8" s="172">
        <f>試合結果一覧表!S37</f>
        <v>3</v>
      </c>
      <c r="T8" s="240" t="str">
        <f>試合結果一覧表!T37</f>
        <v>長地</v>
      </c>
      <c r="U8" s="172">
        <f>試合結果一覧表!U37</f>
        <v>4</v>
      </c>
      <c r="V8" s="7" t="str">
        <f>試合結果一覧表!V37</f>
        <v>塩田VBC</v>
      </c>
      <c r="X8" s="627"/>
      <c r="Y8" s="26">
        <v>3</v>
      </c>
      <c r="Z8" s="30" t="str">
        <f>試合結果一覧表!Z37</f>
        <v>長地</v>
      </c>
    </row>
    <row r="9" spans="2:26" ht="27.75" customHeight="1">
      <c r="B9" s="239">
        <f>試合結果一覧表!B38</f>
        <v>3</v>
      </c>
      <c r="C9" s="172">
        <f>試合結果一覧表!C38</f>
        <v>4</v>
      </c>
      <c r="D9" s="241" t="str">
        <f>試合結果一覧表!D38</f>
        <v>塩田VBC</v>
      </c>
      <c r="E9" s="232">
        <f>試合結果一覧表!E38</f>
        <v>19</v>
      </c>
      <c r="F9" s="16" t="str">
        <f>試合結果一覧表!F38</f>
        <v>×</v>
      </c>
      <c r="G9" s="232">
        <f>試合結果一覧表!G38</f>
        <v>21</v>
      </c>
      <c r="H9" s="172">
        <f>試合結果一覧表!H38</f>
        <v>5</v>
      </c>
      <c r="I9" s="240" t="str">
        <f>試合結果一覧表!I38</f>
        <v>中之口JVC</v>
      </c>
      <c r="J9" s="172">
        <f>試合結果一覧表!J38</f>
        <v>2</v>
      </c>
      <c r="K9" s="7" t="str">
        <f>試合結果一覧表!K38</f>
        <v>加茂JVC</v>
      </c>
      <c r="M9" s="239">
        <f>試合結果一覧表!M38</f>
        <v>3</v>
      </c>
      <c r="N9" s="172">
        <f>試合結果一覧表!N38</f>
        <v>6</v>
      </c>
      <c r="O9" s="241" t="str">
        <f>試合結果一覧表!O38</f>
        <v>ヴィガ</v>
      </c>
      <c r="P9" s="232">
        <f>試合結果一覧表!P38</f>
        <v>21</v>
      </c>
      <c r="Q9" s="16" t="str">
        <f>試合結果一覧表!Q38</f>
        <v>×</v>
      </c>
      <c r="R9" s="232">
        <f>試合結果一覧表!R38</f>
        <v>17</v>
      </c>
      <c r="S9" s="172">
        <f>試合結果一覧表!S38</f>
        <v>1</v>
      </c>
      <c r="T9" s="240" t="str">
        <f>試合結果一覧表!T38</f>
        <v>黒部</v>
      </c>
      <c r="U9" s="172">
        <f>試合結果一覧表!U38</f>
        <v>3</v>
      </c>
      <c r="V9" s="7" t="str">
        <f>試合結果一覧表!V38</f>
        <v>長地</v>
      </c>
      <c r="X9" s="627"/>
      <c r="Y9" s="26">
        <v>4</v>
      </c>
      <c r="Z9" s="30" t="str">
        <f>試合結果一覧表!Z38</f>
        <v>塩田VBC</v>
      </c>
    </row>
    <row r="10" spans="2:26" ht="27.75" customHeight="1">
      <c r="B10" s="239">
        <f>試合結果一覧表!B39</f>
        <v>4</v>
      </c>
      <c r="C10" s="176">
        <f>試合結果一覧表!C39</f>
        <v>1</v>
      </c>
      <c r="D10" s="241" t="str">
        <f>試合結果一覧表!D39</f>
        <v>黒部</v>
      </c>
      <c r="E10" s="233">
        <f>試合結果一覧表!E39</f>
        <v>12</v>
      </c>
      <c r="F10" s="178" t="str">
        <f>試合結果一覧表!F39</f>
        <v>×</v>
      </c>
      <c r="G10" s="233">
        <f>試合結果一覧表!G39</f>
        <v>21</v>
      </c>
      <c r="H10" s="176">
        <f>試合結果一覧表!H39</f>
        <v>3</v>
      </c>
      <c r="I10" s="240" t="str">
        <f>試合結果一覧表!I39</f>
        <v>長地</v>
      </c>
      <c r="J10" s="172">
        <f>試合結果一覧表!J39</f>
        <v>5</v>
      </c>
      <c r="K10" s="7" t="str">
        <f>試合結果一覧表!K39</f>
        <v>中之口JVC</v>
      </c>
      <c r="M10" s="239">
        <f>試合結果一覧表!M39</f>
        <v>4</v>
      </c>
      <c r="N10" s="176">
        <f>試合結果一覧表!N39</f>
        <v>2</v>
      </c>
      <c r="O10" s="241" t="str">
        <f>試合結果一覧表!O39</f>
        <v>加茂JVC</v>
      </c>
      <c r="P10" s="233">
        <f>試合結果一覧表!P39</f>
        <v>16</v>
      </c>
      <c r="Q10" s="178" t="str">
        <f>試合結果一覧表!Q39</f>
        <v>×</v>
      </c>
      <c r="R10" s="233">
        <f>試合結果一覧表!R39</f>
        <v>21</v>
      </c>
      <c r="S10" s="176">
        <f>試合結果一覧表!S39</f>
        <v>4</v>
      </c>
      <c r="T10" s="240" t="str">
        <f>試合結果一覧表!T39</f>
        <v>塩田VBC</v>
      </c>
      <c r="U10" s="172">
        <f>試合結果一覧表!U39</f>
        <v>6</v>
      </c>
      <c r="V10" s="7" t="str">
        <f>試合結果一覧表!V39</f>
        <v>ヴィガ</v>
      </c>
      <c r="X10" s="627"/>
      <c r="Y10" s="26">
        <v>5</v>
      </c>
      <c r="Z10" s="30" t="str">
        <f>試合結果一覧表!Z39</f>
        <v>中之口JVC</v>
      </c>
    </row>
    <row r="11" spans="2:26" ht="27.75" customHeight="1">
      <c r="B11" s="239">
        <f>試合結果一覧表!B40</f>
        <v>5</v>
      </c>
      <c r="C11" s="172">
        <f>試合結果一覧表!C40</f>
        <v>5</v>
      </c>
      <c r="D11" s="241" t="str">
        <f>試合結果一覧表!D40</f>
        <v>中之口JVC</v>
      </c>
      <c r="E11" s="232">
        <f>試合結果一覧表!E40</f>
        <v>18</v>
      </c>
      <c r="F11" s="16" t="str">
        <f>試合結果一覧表!F40</f>
        <v>×</v>
      </c>
      <c r="G11" s="232">
        <f>試合結果一覧表!G40</f>
        <v>21</v>
      </c>
      <c r="H11" s="172">
        <f>試合結果一覧表!H40</f>
        <v>1</v>
      </c>
      <c r="I11" s="240" t="str">
        <f>試合結果一覧表!I40</f>
        <v>黒部</v>
      </c>
      <c r="J11" s="172">
        <f>試合結果一覧表!J40</f>
        <v>3</v>
      </c>
      <c r="K11" s="7" t="str">
        <f>試合結果一覧表!K40</f>
        <v>長地</v>
      </c>
      <c r="M11" s="239">
        <f>試合結果一覧表!M40</f>
        <v>5</v>
      </c>
      <c r="N11" s="172">
        <f>試合結果一覧表!N40</f>
        <v>6</v>
      </c>
      <c r="O11" s="241" t="str">
        <f>試合結果一覧表!O40</f>
        <v>ヴィガ</v>
      </c>
      <c r="P11" s="232">
        <f>試合結果一覧表!P40</f>
        <v>15</v>
      </c>
      <c r="Q11" s="16" t="str">
        <f>試合結果一覧表!Q40</f>
        <v>×</v>
      </c>
      <c r="R11" s="232">
        <f>試合結果一覧表!R40</f>
        <v>21</v>
      </c>
      <c r="S11" s="172">
        <f>試合結果一覧表!S40</f>
        <v>2</v>
      </c>
      <c r="T11" s="240" t="str">
        <f>試合結果一覧表!T40</f>
        <v>加茂JVC</v>
      </c>
      <c r="U11" s="172">
        <f>試合結果一覧表!U40</f>
        <v>4</v>
      </c>
      <c r="V11" s="7" t="str">
        <f>試合結果一覧表!V40</f>
        <v>塩田VBC</v>
      </c>
      <c r="X11" s="627"/>
      <c r="Y11" s="26">
        <v>6</v>
      </c>
      <c r="Z11" s="30" t="str">
        <f>試合結果一覧表!Z40</f>
        <v>ヴィガ</v>
      </c>
    </row>
    <row r="12" spans="2:26" ht="27.75" customHeight="1" thickBot="1">
      <c r="B12" s="4">
        <f>試合結果一覧表!B41</f>
        <v>6</v>
      </c>
      <c r="C12" s="172">
        <f>試合結果一覧表!C41</f>
        <v>3</v>
      </c>
      <c r="D12" s="182" t="str">
        <f>試合結果一覧表!D41</f>
        <v>長地</v>
      </c>
      <c r="E12" s="232">
        <f>試合結果一覧表!E41</f>
        <v>21</v>
      </c>
      <c r="F12" s="16" t="str">
        <f>試合結果一覧表!F41</f>
        <v>×</v>
      </c>
      <c r="G12" s="232">
        <f>試合結果一覧表!G41</f>
        <v>12</v>
      </c>
      <c r="H12" s="172">
        <f>試合結果一覧表!H41</f>
        <v>5</v>
      </c>
      <c r="I12" s="170" t="str">
        <f>試合結果一覧表!I41</f>
        <v>中之口JVC</v>
      </c>
      <c r="J12" s="172">
        <f>試合結果一覧表!J41</f>
        <v>1</v>
      </c>
      <c r="K12" s="7" t="str">
        <f>試合結果一覧表!K41</f>
        <v>黒部</v>
      </c>
      <c r="L12" s="48"/>
      <c r="M12" s="4">
        <f>試合結果一覧表!M41</f>
        <v>6</v>
      </c>
      <c r="N12" s="172">
        <f>試合結果一覧表!N41</f>
        <v>4</v>
      </c>
      <c r="O12" s="182" t="str">
        <f>試合結果一覧表!O41</f>
        <v>塩田VBC</v>
      </c>
      <c r="P12" s="232">
        <f>試合結果一覧表!P41</f>
        <v>12</v>
      </c>
      <c r="Q12" s="16" t="str">
        <f>試合結果一覧表!Q41</f>
        <v>×</v>
      </c>
      <c r="R12" s="232">
        <f>試合結果一覧表!R41</f>
        <v>21</v>
      </c>
      <c r="S12" s="172">
        <f>試合結果一覧表!S41</f>
        <v>6</v>
      </c>
      <c r="T12" s="170" t="str">
        <f>試合結果一覧表!T41</f>
        <v>ヴィガ</v>
      </c>
      <c r="U12" s="172">
        <f>試合結果一覧表!U41</f>
        <v>2</v>
      </c>
      <c r="V12" s="7" t="str">
        <f>試合結果一覧表!V41</f>
        <v>加茂JVC</v>
      </c>
      <c r="X12" s="628"/>
      <c r="Y12" s="28">
        <v>7</v>
      </c>
      <c r="Z12" s="281" t="str">
        <f>試合結果一覧表!Z41</f>
        <v>　</v>
      </c>
    </row>
    <row r="13" spans="2:26" ht="27.75" customHeight="1" thickBot="1">
      <c r="B13" s="6">
        <f>試合結果一覧表!B42</f>
        <v>7</v>
      </c>
      <c r="C13" s="174">
        <f>試合結果一覧表!C42</f>
        <v>4</v>
      </c>
      <c r="D13" s="183" t="str">
        <f>試合結果一覧表!D42</f>
        <v>塩田VBC</v>
      </c>
      <c r="E13" s="243">
        <f>試合結果一覧表!E42</f>
        <v>21</v>
      </c>
      <c r="F13" s="179" t="str">
        <f>試合結果一覧表!F42</f>
        <v>×</v>
      </c>
      <c r="G13" s="243">
        <f>試合結果一覧表!G42</f>
        <v>11</v>
      </c>
      <c r="H13" s="173">
        <f>試合結果一覧表!H42</f>
        <v>5</v>
      </c>
      <c r="I13" s="171" t="str">
        <f>試合結果一覧表!I42</f>
        <v>中之口JVC</v>
      </c>
      <c r="J13" s="173">
        <f>試合結果一覧表!J42</f>
        <v>3</v>
      </c>
      <c r="K13" s="8" t="str">
        <f>試合結果一覧表!K42</f>
        <v>長地</v>
      </c>
      <c r="L13" s="49"/>
      <c r="M13" s="6">
        <f>試合結果一覧表!M42</f>
        <v>7</v>
      </c>
      <c r="N13" s="174">
        <f>試合結果一覧表!N42</f>
        <v>5</v>
      </c>
      <c r="O13" s="183" t="str">
        <f>試合結果一覧表!O42</f>
        <v>中之口JVC</v>
      </c>
      <c r="P13" s="243">
        <f>試合結果一覧表!P42</f>
        <v>14</v>
      </c>
      <c r="Q13" s="179" t="str">
        <f>試合結果一覧表!Q42</f>
        <v>×</v>
      </c>
      <c r="R13" s="243">
        <f>試合結果一覧表!R42</f>
        <v>21</v>
      </c>
      <c r="S13" s="173">
        <f>試合結果一覧表!S42</f>
        <v>2</v>
      </c>
      <c r="T13" s="171" t="str">
        <f>試合結果一覧表!T42</f>
        <v>加茂JVC</v>
      </c>
      <c r="U13" s="173">
        <f>試合結果一覧表!U42</f>
        <v>6</v>
      </c>
      <c r="V13" s="8" t="str">
        <f>試合結果一覧表!V42</f>
        <v>ヴィガ</v>
      </c>
      <c r="X13" s="20"/>
      <c r="Y13" s="20"/>
      <c r="Z13" s="282"/>
    </row>
    <row r="14" spans="2:26" ht="27.75" customHeight="1">
      <c r="B14" s="237"/>
      <c r="C14" s="15"/>
      <c r="D14" s="15"/>
      <c r="E14" s="237"/>
      <c r="F14" s="237"/>
      <c r="G14" s="237"/>
      <c r="H14" s="15"/>
      <c r="I14" s="15"/>
      <c r="J14" s="237"/>
      <c r="K14" s="15"/>
      <c r="L14" s="238"/>
      <c r="M14" s="237"/>
      <c r="N14" s="15"/>
      <c r="O14" s="242"/>
      <c r="P14" s="237"/>
      <c r="Q14" s="237"/>
      <c r="R14" s="237"/>
      <c r="S14" s="15"/>
      <c r="T14" s="15"/>
      <c r="U14" s="15"/>
      <c r="V14" s="15"/>
      <c r="X14" s="20"/>
      <c r="Y14" s="20"/>
      <c r="Z14" s="46"/>
    </row>
    <row r="15" spans="2:26" ht="15.75" customHeight="1">
      <c r="B15" s="5"/>
      <c r="C15" s="5"/>
      <c r="D15" s="12"/>
      <c r="E15" s="5"/>
      <c r="F15" s="5"/>
      <c r="G15" s="5"/>
      <c r="H15" s="5"/>
      <c r="I15" s="12"/>
      <c r="J15" s="5"/>
      <c r="K15" s="12"/>
      <c r="M15" s="5"/>
      <c r="N15" s="5"/>
      <c r="O15" s="12"/>
      <c r="P15" s="5"/>
      <c r="Q15" s="5"/>
      <c r="R15" s="5"/>
      <c r="S15" s="5"/>
      <c r="T15" s="12"/>
      <c r="U15" s="5"/>
      <c r="V15" s="12"/>
      <c r="X15" s="20"/>
      <c r="Y15" s="20"/>
      <c r="Z15" s="46"/>
    </row>
    <row r="16" spans="2:26" ht="15.75" customHeight="1">
      <c r="B16" s="5" t="s">
        <v>15</v>
      </c>
      <c r="C16" s="5"/>
      <c r="D16" s="12" t="s">
        <v>10</v>
      </c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21" t="s">
        <v>11</v>
      </c>
      <c r="Y16" s="20"/>
      <c r="Z16" s="46"/>
    </row>
    <row r="17" spans="2:26" ht="18.95" customHeight="1" thickBot="1">
      <c r="Z17" s="283"/>
    </row>
    <row r="18" spans="2:26" ht="24.75" customHeight="1" thickBot="1">
      <c r="B18" s="629" t="s">
        <v>12</v>
      </c>
      <c r="C18" s="630"/>
      <c r="D18" s="630"/>
      <c r="E18" s="630"/>
      <c r="F18" s="630"/>
      <c r="G18" s="630"/>
      <c r="H18" s="630"/>
      <c r="I18" s="630"/>
      <c r="J18" s="630"/>
      <c r="K18" s="631"/>
      <c r="M18" s="629" t="s">
        <v>13</v>
      </c>
      <c r="N18" s="630"/>
      <c r="O18" s="630"/>
      <c r="P18" s="630"/>
      <c r="Q18" s="630"/>
      <c r="R18" s="630"/>
      <c r="S18" s="630"/>
      <c r="T18" s="630"/>
      <c r="U18" s="630"/>
      <c r="V18" s="631"/>
      <c r="X18" s="23" t="s">
        <v>0</v>
      </c>
      <c r="Y18" s="24" t="s">
        <v>14</v>
      </c>
      <c r="Z18" s="280" t="str">
        <f>試合結果一覧表!Z47</f>
        <v>チーム名</v>
      </c>
    </row>
    <row r="19" spans="2:26" ht="24.75" customHeight="1" thickTop="1" thickBot="1">
      <c r="B19" s="1" t="s">
        <v>2</v>
      </c>
      <c r="C19" s="14" t="s">
        <v>27</v>
      </c>
      <c r="D19" s="10" t="s">
        <v>3</v>
      </c>
      <c r="E19" s="2" t="s">
        <v>4</v>
      </c>
      <c r="F19" s="2"/>
      <c r="G19" s="2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M19" s="1" t="s">
        <v>2</v>
      </c>
      <c r="N19" s="14" t="s">
        <v>27</v>
      </c>
      <c r="O19" s="156" t="s">
        <v>3</v>
      </c>
      <c r="P19" s="2" t="s">
        <v>4</v>
      </c>
      <c r="Q19" s="2"/>
      <c r="R19" s="2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26" t="str">
        <f>X6</f>
        <v>島立小学校体育館</v>
      </c>
      <c r="Y19" s="26">
        <v>1</v>
      </c>
      <c r="Z19" s="30" t="str">
        <f>試合結果一覧表!Z48</f>
        <v>こだまジュニアクラブ</v>
      </c>
    </row>
    <row r="20" spans="2:26" ht="27.75" customHeight="1" thickTop="1">
      <c r="B20" s="3">
        <f>試合結果一覧表!B49</f>
        <v>1</v>
      </c>
      <c r="C20" s="177">
        <f>試合結果一覧表!C49</f>
        <v>1</v>
      </c>
      <c r="D20" s="180" t="str">
        <f>試合結果一覧表!D49</f>
        <v>こだまジュニアクラブ</v>
      </c>
      <c r="E20" s="231">
        <f>試合結果一覧表!E49</f>
        <v>21</v>
      </c>
      <c r="F20" s="181" t="str">
        <f>試合結果一覧表!F49</f>
        <v>×</v>
      </c>
      <c r="G20" s="231">
        <f>試合結果一覧表!G49</f>
        <v>11</v>
      </c>
      <c r="H20" s="177">
        <f>試合結果一覧表!H49</f>
        <v>2</v>
      </c>
      <c r="I20" s="169" t="str">
        <f>試合結果一覧表!I49</f>
        <v>湖南</v>
      </c>
      <c r="J20" s="175">
        <f>試合結果一覧表!J49</f>
        <v>5</v>
      </c>
      <c r="K20" s="234" t="str">
        <f>試合結果一覧表!K49</f>
        <v>塩田VBC</v>
      </c>
      <c r="M20" s="3">
        <f>試合結果一覧表!M49</f>
        <v>1</v>
      </c>
      <c r="N20" s="177">
        <f>試合結果一覧表!N49</f>
        <v>3</v>
      </c>
      <c r="O20" s="180" t="str">
        <f>試合結果一覧表!O49</f>
        <v>塚田ＪＳＣ</v>
      </c>
      <c r="P20" s="231">
        <f>試合結果一覧表!P49</f>
        <v>18</v>
      </c>
      <c r="Q20" s="181" t="str">
        <f>試合結果一覧表!Q49</f>
        <v>×</v>
      </c>
      <c r="R20" s="231">
        <f>試合結果一覧表!R49</f>
        <v>21</v>
      </c>
      <c r="S20" s="177">
        <f>試合結果一覧表!S49</f>
        <v>4</v>
      </c>
      <c r="T20" s="169" t="str">
        <f>試合結果一覧表!T49</f>
        <v>安曇野松川</v>
      </c>
      <c r="U20" s="175">
        <f>試合結果一覧表!U49</f>
        <v>6</v>
      </c>
      <c r="V20" s="234" t="str">
        <f>試合結果一覧表!V49</f>
        <v>黒部</v>
      </c>
      <c r="X20" s="627"/>
      <c r="Y20" s="26">
        <v>2</v>
      </c>
      <c r="Z20" s="30" t="str">
        <f>試合結果一覧表!Z49</f>
        <v>湖南</v>
      </c>
    </row>
    <row r="21" spans="2:26" ht="27.75" customHeight="1">
      <c r="B21" s="4">
        <f>試合結果一覧表!B50</f>
        <v>2</v>
      </c>
      <c r="C21" s="172">
        <f>試合結果一覧表!C50</f>
        <v>5</v>
      </c>
      <c r="D21" s="182" t="str">
        <f>試合結果一覧表!D50</f>
        <v>塩田VBC</v>
      </c>
      <c r="E21" s="232">
        <f>試合結果一覧表!E50</f>
        <v>21</v>
      </c>
      <c r="F21" s="16" t="str">
        <f>試合結果一覧表!F50</f>
        <v>×</v>
      </c>
      <c r="G21" s="232">
        <f>試合結果一覧表!G50</f>
        <v>14</v>
      </c>
      <c r="H21" s="172">
        <f>試合結果一覧表!H50</f>
        <v>6</v>
      </c>
      <c r="I21" s="240" t="str">
        <f>試合結果一覧表!I50</f>
        <v>黒部</v>
      </c>
      <c r="J21" s="172">
        <f>試合結果一覧表!J50</f>
        <v>2</v>
      </c>
      <c r="K21" s="7" t="str">
        <f>試合結果一覧表!K50</f>
        <v>湖南</v>
      </c>
      <c r="M21" s="4">
        <f>試合結果一覧表!M50</f>
        <v>2</v>
      </c>
      <c r="N21" s="172">
        <f>試合結果一覧表!N50</f>
        <v>7</v>
      </c>
      <c r="O21" s="182" t="str">
        <f>試合結果一覧表!O50</f>
        <v>ヴィガ</v>
      </c>
      <c r="P21" s="232">
        <f>試合結果一覧表!P50</f>
        <v>19</v>
      </c>
      <c r="Q21" s="16" t="str">
        <f>試合結果一覧表!Q50</f>
        <v>×</v>
      </c>
      <c r="R21" s="232">
        <f>試合結果一覧表!R50</f>
        <v>21</v>
      </c>
      <c r="S21" s="172">
        <f>試合結果一覧表!S50</f>
        <v>1</v>
      </c>
      <c r="T21" s="240" t="str">
        <f>試合結果一覧表!T50</f>
        <v>こだまジュニアクラブ</v>
      </c>
      <c r="U21" s="172">
        <f>試合結果一覧表!U50</f>
        <v>3</v>
      </c>
      <c r="V21" s="7" t="str">
        <f>試合結果一覧表!V50</f>
        <v>塚田ＪＳＣ</v>
      </c>
      <c r="X21" s="627"/>
      <c r="Y21" s="26">
        <v>3</v>
      </c>
      <c r="Z21" s="30" t="str">
        <f>試合結果一覧表!Z50</f>
        <v>塚田ＪＳＣ</v>
      </c>
    </row>
    <row r="22" spans="2:26" ht="27.75" customHeight="1">
      <c r="B22" s="239">
        <f>試合結果一覧表!B51</f>
        <v>3</v>
      </c>
      <c r="C22" s="172">
        <f>試合結果一覧表!C51</f>
        <v>2</v>
      </c>
      <c r="D22" s="241" t="str">
        <f>試合結果一覧表!D51</f>
        <v>湖南</v>
      </c>
      <c r="E22" s="232">
        <f>試合結果一覧表!E51</f>
        <v>21</v>
      </c>
      <c r="F22" s="16" t="str">
        <f>試合結果一覧表!F51</f>
        <v>×</v>
      </c>
      <c r="G22" s="232">
        <f>試合結果一覧表!G51</f>
        <v>17</v>
      </c>
      <c r="H22" s="172">
        <f>試合結果一覧表!H51</f>
        <v>3</v>
      </c>
      <c r="I22" s="240" t="str">
        <f>試合結果一覧表!I51</f>
        <v>塚田ＪＳＣ</v>
      </c>
      <c r="J22" s="172">
        <f>試合結果一覧表!J51</f>
        <v>1</v>
      </c>
      <c r="K22" s="7" t="str">
        <f>試合結果一覧表!K51</f>
        <v>こだまジュニアクラブ</v>
      </c>
      <c r="M22" s="239">
        <f>試合結果一覧表!M51</f>
        <v>3</v>
      </c>
      <c r="N22" s="172">
        <f>試合結果一覧表!N51</f>
        <v>4</v>
      </c>
      <c r="O22" s="241" t="str">
        <f>試合結果一覧表!O51</f>
        <v>安曇野松川</v>
      </c>
      <c r="P22" s="232">
        <f>試合結果一覧表!P51</f>
        <v>21</v>
      </c>
      <c r="Q22" s="16" t="str">
        <f>試合結果一覧表!Q51</f>
        <v>×</v>
      </c>
      <c r="R22" s="232">
        <f>試合結果一覧表!R51</f>
        <v>12</v>
      </c>
      <c r="S22" s="172">
        <f>試合結果一覧表!S51</f>
        <v>6</v>
      </c>
      <c r="T22" s="240" t="str">
        <f>試合結果一覧表!T51</f>
        <v>黒部</v>
      </c>
      <c r="U22" s="172">
        <f>試合結果一覧表!U51</f>
        <v>7</v>
      </c>
      <c r="V22" s="7" t="str">
        <f>試合結果一覧表!V51</f>
        <v>ヴィガ</v>
      </c>
      <c r="X22" s="627"/>
      <c r="Y22" s="26">
        <v>4</v>
      </c>
      <c r="Z22" s="30" t="str">
        <f>試合結果一覧表!Z51</f>
        <v>安曇野松川</v>
      </c>
    </row>
    <row r="23" spans="2:26" ht="27.75" customHeight="1">
      <c r="B23" s="239">
        <f>試合結果一覧表!B52</f>
        <v>4</v>
      </c>
      <c r="C23" s="176">
        <f>試合結果一覧表!C52</f>
        <v>6</v>
      </c>
      <c r="D23" s="241" t="str">
        <f>試合結果一覧表!D52</f>
        <v>黒部</v>
      </c>
      <c r="E23" s="233">
        <f>試合結果一覧表!E52</f>
        <v>12</v>
      </c>
      <c r="F23" s="178" t="str">
        <f>試合結果一覧表!F52</f>
        <v>×</v>
      </c>
      <c r="G23" s="233">
        <f>試合結果一覧表!G52</f>
        <v>21</v>
      </c>
      <c r="H23" s="176">
        <f>試合結果一覧表!H52</f>
        <v>7</v>
      </c>
      <c r="I23" s="240" t="str">
        <f>試合結果一覧表!I52</f>
        <v>ヴィガ</v>
      </c>
      <c r="J23" s="172">
        <f>試合結果一覧表!J52</f>
        <v>5</v>
      </c>
      <c r="K23" s="7" t="str">
        <f>試合結果一覧表!K52</f>
        <v>塩田VBC</v>
      </c>
      <c r="M23" s="239">
        <f>試合結果一覧表!M52</f>
        <v>4</v>
      </c>
      <c r="N23" s="176">
        <f>試合結果一覧表!N52</f>
        <v>1</v>
      </c>
      <c r="O23" s="241" t="str">
        <f>試合結果一覧表!O52</f>
        <v>こだまジュニアクラブ</v>
      </c>
      <c r="P23" s="233">
        <f>試合結果一覧表!P52</f>
        <v>21</v>
      </c>
      <c r="Q23" s="178" t="str">
        <f>試合結果一覧表!Q52</f>
        <v>×</v>
      </c>
      <c r="R23" s="233">
        <f>試合結果一覧表!R52</f>
        <v>14</v>
      </c>
      <c r="S23" s="176">
        <f>試合結果一覧表!S52</f>
        <v>3</v>
      </c>
      <c r="T23" s="240" t="str">
        <f>試合結果一覧表!T52</f>
        <v>塚田ＪＳＣ</v>
      </c>
      <c r="U23" s="172">
        <f>試合結果一覧表!U52</f>
        <v>4</v>
      </c>
      <c r="V23" s="7" t="str">
        <f>試合結果一覧表!V52</f>
        <v>安曇野松川</v>
      </c>
      <c r="X23" s="627"/>
      <c r="Y23" s="26">
        <v>5</v>
      </c>
      <c r="Z23" s="30" t="str">
        <f>試合結果一覧表!Z52</f>
        <v>塩田VBC</v>
      </c>
    </row>
    <row r="24" spans="2:26" ht="27.75" customHeight="1">
      <c r="B24" s="239">
        <f>試合結果一覧表!B53</f>
        <v>5</v>
      </c>
      <c r="C24" s="172">
        <f>試合結果一覧表!C53</f>
        <v>2</v>
      </c>
      <c r="D24" s="241" t="str">
        <f>試合結果一覧表!D53</f>
        <v>湖南</v>
      </c>
      <c r="E24" s="232">
        <f>試合結果一覧表!E53</f>
        <v>21</v>
      </c>
      <c r="F24" s="16" t="str">
        <f>試合結果一覧表!F53</f>
        <v>×</v>
      </c>
      <c r="G24" s="232">
        <f>試合結果一覧表!G53</f>
        <v>14</v>
      </c>
      <c r="H24" s="172">
        <f>試合結果一覧表!H53</f>
        <v>4</v>
      </c>
      <c r="I24" s="240" t="str">
        <f>試合結果一覧表!I53</f>
        <v>安曇野松川</v>
      </c>
      <c r="J24" s="172">
        <f>試合結果一覧表!J53</f>
        <v>6</v>
      </c>
      <c r="K24" s="7" t="str">
        <f>試合結果一覧表!K53</f>
        <v>黒部</v>
      </c>
      <c r="M24" s="239">
        <f>試合結果一覧表!M53</f>
        <v>5</v>
      </c>
      <c r="N24" s="172">
        <f>試合結果一覧表!N53</f>
        <v>3</v>
      </c>
      <c r="O24" s="241" t="str">
        <f>試合結果一覧表!O53</f>
        <v>塚田ＪＳＣ</v>
      </c>
      <c r="P24" s="232">
        <f>試合結果一覧表!P53</f>
        <v>5</v>
      </c>
      <c r="Q24" s="16" t="str">
        <f>試合結果一覧表!Q53</f>
        <v>×</v>
      </c>
      <c r="R24" s="232">
        <f>試合結果一覧表!R53</f>
        <v>21</v>
      </c>
      <c r="S24" s="172">
        <f>試合結果一覧表!S53</f>
        <v>5</v>
      </c>
      <c r="T24" s="240" t="str">
        <f>試合結果一覧表!T53</f>
        <v>塩田VBC</v>
      </c>
      <c r="U24" s="172">
        <f>試合結果一覧表!U53</f>
        <v>7</v>
      </c>
      <c r="V24" s="7" t="str">
        <f>試合結果一覧表!V53</f>
        <v>ヴィガ</v>
      </c>
      <c r="X24" s="627"/>
      <c r="Y24" s="26">
        <v>6</v>
      </c>
      <c r="Z24" s="30" t="str">
        <f>試合結果一覧表!Z53</f>
        <v>黒部</v>
      </c>
    </row>
    <row r="25" spans="2:26" ht="27.75" customHeight="1" thickBot="1">
      <c r="B25" s="4">
        <f>試合結果一覧表!B54</f>
        <v>6</v>
      </c>
      <c r="C25" s="172">
        <f>試合結果一覧表!C54</f>
        <v>3</v>
      </c>
      <c r="D25" s="182" t="str">
        <f>試合結果一覧表!D54</f>
        <v>塚田ＪＳＣ</v>
      </c>
      <c r="E25" s="232">
        <f>試合結果一覧表!E54</f>
        <v>12</v>
      </c>
      <c r="F25" s="16" t="str">
        <f>試合結果一覧表!F54</f>
        <v>×</v>
      </c>
      <c r="G25" s="232">
        <f>試合結果一覧表!G54</f>
        <v>21</v>
      </c>
      <c r="H25" s="172">
        <f>試合結果一覧表!H54</f>
        <v>4</v>
      </c>
      <c r="I25" s="170" t="str">
        <f>試合結果一覧表!I54</f>
        <v>安曇野松川</v>
      </c>
      <c r="J25" s="172">
        <f>試合結果一覧表!J54</f>
        <v>3</v>
      </c>
      <c r="K25" s="7" t="str">
        <f>試合結果一覧表!K54</f>
        <v>塚田ＪＳＣ</v>
      </c>
      <c r="L25" s="48"/>
      <c r="M25" s="4">
        <f>試合結果一覧表!M54</f>
        <v>6</v>
      </c>
      <c r="N25" s="172">
        <f>試合結果一覧表!N54</f>
        <v>1</v>
      </c>
      <c r="O25" s="182" t="str">
        <f>試合結果一覧表!O54</f>
        <v>こだまジュニアクラブ</v>
      </c>
      <c r="P25" s="232">
        <f>試合結果一覧表!P54</f>
        <v>19</v>
      </c>
      <c r="Q25" s="16" t="str">
        <f>試合結果一覧表!Q54</f>
        <v>×</v>
      </c>
      <c r="R25" s="232">
        <f>試合結果一覧表!R54</f>
        <v>21</v>
      </c>
      <c r="S25" s="172">
        <f>試合結果一覧表!S54</f>
        <v>2</v>
      </c>
      <c r="T25" s="170" t="str">
        <f>試合結果一覧表!T54</f>
        <v>湖南</v>
      </c>
      <c r="U25" s="172">
        <f>試合結果一覧表!U54</f>
        <v>4</v>
      </c>
      <c r="V25" s="7" t="str">
        <f>試合結果一覧表!V54</f>
        <v>安曇野松川</v>
      </c>
      <c r="X25" s="628"/>
      <c r="Y25" s="28">
        <v>7</v>
      </c>
      <c r="Z25" s="30" t="str">
        <f>試合結果一覧表!Z54</f>
        <v>ヴィガ</v>
      </c>
    </row>
    <row r="26" spans="2:26" ht="27.75" customHeight="1" thickBot="1">
      <c r="B26" s="6">
        <f>試合結果一覧表!B55</f>
        <v>7</v>
      </c>
      <c r="C26" s="174">
        <f>試合結果一覧表!C55</f>
        <v>4</v>
      </c>
      <c r="D26" s="183" t="str">
        <f>試合結果一覧表!D55</f>
        <v>安曇野松川</v>
      </c>
      <c r="E26" s="243">
        <f>試合結果一覧表!E55</f>
        <v>0</v>
      </c>
      <c r="F26" s="179" t="str">
        <f>試合結果一覧表!F55</f>
        <v>×</v>
      </c>
      <c r="G26" s="243">
        <f>試合結果一覧表!G55</f>
        <v>0</v>
      </c>
      <c r="H26" s="173">
        <f>試合結果一覧表!H55</f>
        <v>3</v>
      </c>
      <c r="I26" s="171" t="str">
        <f>試合結果一覧表!I55</f>
        <v>塚田ＪＳＣ</v>
      </c>
      <c r="J26" s="173">
        <f>試合結果一覧表!J55</f>
        <v>1</v>
      </c>
      <c r="K26" s="8" t="str">
        <f>試合結果一覧表!K55</f>
        <v>こだまジュニアクラブ</v>
      </c>
      <c r="L26" s="49"/>
      <c r="M26" s="6">
        <f>試合結果一覧表!M55</f>
        <v>7</v>
      </c>
      <c r="N26" s="174">
        <f>試合結果一覧表!N55</f>
        <v>5</v>
      </c>
      <c r="O26" s="183" t="str">
        <f>試合結果一覧表!O55</f>
        <v>塩田VBC</v>
      </c>
      <c r="P26" s="243">
        <f>試合結果一覧表!P55</f>
        <v>0</v>
      </c>
      <c r="Q26" s="179" t="str">
        <f>試合結果一覧表!Q55</f>
        <v>×</v>
      </c>
      <c r="R26" s="243">
        <f>試合結果一覧表!R55</f>
        <v>0</v>
      </c>
      <c r="S26" s="173">
        <f>試合結果一覧表!S55</f>
        <v>7</v>
      </c>
      <c r="T26" s="171" t="str">
        <f>試合結果一覧表!T55</f>
        <v>ヴィガ</v>
      </c>
      <c r="U26" s="173">
        <f>試合結果一覧表!U55</f>
        <v>2</v>
      </c>
      <c r="V26" s="8" t="str">
        <f>試合結果一覧表!V55</f>
        <v>湖南</v>
      </c>
      <c r="X26" s="624"/>
      <c r="Y26" s="624"/>
      <c r="Z26" s="624"/>
    </row>
  </sheetData>
  <dataConsolidate/>
  <mergeCells count="10">
    <mergeCell ref="E1:K1"/>
    <mergeCell ref="M1:Q1"/>
    <mergeCell ref="R1:V1"/>
    <mergeCell ref="X26:Z26"/>
    <mergeCell ref="B5:K5"/>
    <mergeCell ref="M5:V5"/>
    <mergeCell ref="X6:X12"/>
    <mergeCell ref="B18:K18"/>
    <mergeCell ref="M18:V18"/>
    <mergeCell ref="X19:X25"/>
  </mergeCells>
  <phoneticPr fontId="2"/>
  <conditionalFormatting sqref="J14 C14 H14 N14">
    <cfRule type="cellIs" dxfId="83" priority="90" operator="equal">
      <formula>0</formula>
    </cfRule>
  </conditionalFormatting>
  <conditionalFormatting sqref="I14">
    <cfRule type="cellIs" dxfId="82" priority="87" operator="equal">
      <formula>0</formula>
    </cfRule>
  </conditionalFormatting>
  <conditionalFormatting sqref="V14">
    <cfRule type="cellIs" dxfId="81" priority="84" operator="equal">
      <formula>0</formula>
    </cfRule>
  </conditionalFormatting>
  <conditionalFormatting sqref="D14">
    <cfRule type="cellIs" dxfId="80" priority="85" operator="equal">
      <formula>0</formula>
    </cfRule>
  </conditionalFormatting>
  <conditionalFormatting sqref="K14">
    <cfRule type="cellIs" dxfId="79" priority="86" operator="equal">
      <formula>0</formula>
    </cfRule>
  </conditionalFormatting>
  <conditionalFormatting sqref="O7:O13">
    <cfRule type="cellIs" dxfId="78" priority="70" operator="equal">
      <formula>0</formula>
    </cfRule>
  </conditionalFormatting>
  <conditionalFormatting sqref="H7:K13 C7:D13">
    <cfRule type="cellIs" dxfId="77" priority="72" operator="equal">
      <formula>0</formula>
    </cfRule>
  </conditionalFormatting>
  <conditionalFormatting sqref="O14">
    <cfRule type="cellIs" dxfId="76" priority="81" operator="equal">
      <formula>0</formula>
    </cfRule>
  </conditionalFormatting>
  <conditionalFormatting sqref="T14">
    <cfRule type="cellIs" dxfId="75" priority="82" operator="equal">
      <formula>0</formula>
    </cfRule>
  </conditionalFormatting>
  <conditionalFormatting sqref="S14">
    <cfRule type="cellIs" dxfId="74" priority="83" operator="equal">
      <formula>0</formula>
    </cfRule>
  </conditionalFormatting>
  <conditionalFormatting sqref="U14">
    <cfRule type="cellIs" dxfId="73" priority="88" operator="equal">
      <formula>0</formula>
    </cfRule>
  </conditionalFormatting>
  <conditionalFormatting sqref="S7:V13">
    <cfRule type="cellIs" dxfId="72" priority="69" operator="equal">
      <formula>0</formula>
    </cfRule>
  </conditionalFormatting>
  <conditionalFormatting sqref="N7:N13">
    <cfRule type="cellIs" dxfId="71" priority="71" operator="equal">
      <formula>0</formula>
    </cfRule>
  </conditionalFormatting>
  <conditionalFormatting sqref="H20:K26 C20:D26">
    <cfRule type="cellIs" dxfId="70" priority="64" operator="equal">
      <formula>0</formula>
    </cfRule>
  </conditionalFormatting>
  <conditionalFormatting sqref="N20:N26">
    <cfRule type="cellIs" dxfId="69" priority="63" operator="equal">
      <formula>0</formula>
    </cfRule>
  </conditionalFormatting>
  <conditionalFormatting sqref="O20:O26">
    <cfRule type="cellIs" dxfId="68" priority="62" operator="equal">
      <formula>0</formula>
    </cfRule>
  </conditionalFormatting>
  <conditionalFormatting sqref="S20:V26">
    <cfRule type="cellIs" dxfId="67" priority="61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9"/>
  <sheetViews>
    <sheetView zoomScale="64" zoomScaleNormal="64" workbookViewId="0">
      <selection activeCell="C9" sqref="C9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2:26" ht="29.25">
      <c r="B2" s="249"/>
      <c r="C2" s="249"/>
      <c r="D2" s="249"/>
      <c r="E2" s="632" t="str">
        <f>試合結果一覧表!E59:K59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対戦チーム表!B19</f>
        <v>芝沢体育館</v>
      </c>
      <c r="N2" s="633"/>
      <c r="O2" s="633"/>
      <c r="P2" s="633"/>
      <c r="Q2" s="633"/>
      <c r="R2" s="634" t="str">
        <f>試合結果一覧表!R59:V59</f>
        <v>９月４日　対戦表</v>
      </c>
      <c r="S2" s="634"/>
      <c r="T2" s="634"/>
      <c r="U2" s="634"/>
      <c r="V2" s="634"/>
      <c r="X2" s="19"/>
      <c r="Y2" s="19"/>
      <c r="Z2" s="19"/>
    </row>
    <row r="4" spans="2:26" ht="15.75" customHeight="1">
      <c r="B4" s="5" t="s">
        <v>9</v>
      </c>
      <c r="C4" s="5"/>
      <c r="D4" s="12" t="s">
        <v>10</v>
      </c>
      <c r="E4" s="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2:26" ht="18.95" customHeight="1" thickBot="1"/>
    <row r="6" spans="2:26" ht="28.5" customHeight="1" thickBot="1">
      <c r="B6" s="629" t="s">
        <v>12</v>
      </c>
      <c r="C6" s="630"/>
      <c r="D6" s="630"/>
      <c r="E6" s="630"/>
      <c r="F6" s="630"/>
      <c r="G6" s="630"/>
      <c r="H6" s="630"/>
      <c r="I6" s="630"/>
      <c r="J6" s="630"/>
      <c r="K6" s="631"/>
      <c r="M6" s="629" t="s">
        <v>13</v>
      </c>
      <c r="N6" s="630"/>
      <c r="O6" s="630"/>
      <c r="P6" s="630"/>
      <c r="Q6" s="630"/>
      <c r="R6" s="630"/>
      <c r="S6" s="630"/>
      <c r="T6" s="630"/>
      <c r="U6" s="630"/>
      <c r="V6" s="631"/>
      <c r="X6" s="23" t="s">
        <v>0</v>
      </c>
      <c r="Y6" s="24" t="s">
        <v>14</v>
      </c>
      <c r="Z6" s="25" t="s">
        <v>1</v>
      </c>
    </row>
    <row r="7" spans="2:26" ht="25.5" customHeight="1" thickTop="1" thickBot="1">
      <c r="B7" s="1" t="s">
        <v>2</v>
      </c>
      <c r="C7" s="14" t="s">
        <v>27</v>
      </c>
      <c r="D7" s="156" t="s">
        <v>3</v>
      </c>
      <c r="E7" s="2" t="s">
        <v>4</v>
      </c>
      <c r="F7" s="2"/>
      <c r="G7" s="2" t="s">
        <v>4</v>
      </c>
      <c r="H7" s="14" t="s">
        <v>27</v>
      </c>
      <c r="I7" s="156" t="s">
        <v>3</v>
      </c>
      <c r="J7" s="14" t="s">
        <v>124</v>
      </c>
      <c r="K7" s="11" t="s">
        <v>5</v>
      </c>
      <c r="M7" s="1" t="s">
        <v>2</v>
      </c>
      <c r="N7" s="14" t="s">
        <v>27</v>
      </c>
      <c r="O7" s="156" t="s">
        <v>3</v>
      </c>
      <c r="P7" s="2" t="s">
        <v>4</v>
      </c>
      <c r="Q7" s="2"/>
      <c r="R7" s="2" t="s">
        <v>4</v>
      </c>
      <c r="S7" s="14" t="s">
        <v>27</v>
      </c>
      <c r="T7" s="156" t="s">
        <v>3</v>
      </c>
      <c r="U7" s="14" t="s">
        <v>124</v>
      </c>
      <c r="V7" s="155" t="s">
        <v>5</v>
      </c>
      <c r="X7" s="626" t="str">
        <f>M2</f>
        <v>芝沢体育館</v>
      </c>
      <c r="Y7" s="26">
        <v>1</v>
      </c>
      <c r="Z7" s="30" t="str">
        <f>試合結果一覧表!Z64</f>
        <v>川中島</v>
      </c>
    </row>
    <row r="8" spans="2:26" ht="27.75" customHeight="1" thickTop="1">
      <c r="B8" s="3">
        <f>試合結果一覧表!B65</f>
        <v>1</v>
      </c>
      <c r="C8" s="177">
        <f>試合結果一覧表!C65</f>
        <v>1</v>
      </c>
      <c r="D8" s="180" t="str">
        <f>試合結果一覧表!D65</f>
        <v>川中島</v>
      </c>
      <c r="E8" s="231">
        <f>試合結果一覧表!E65</f>
        <v>13</v>
      </c>
      <c r="F8" s="181" t="str">
        <f>試合結果一覧表!F65</f>
        <v>×</v>
      </c>
      <c r="G8" s="231">
        <f>試合結果一覧表!G65</f>
        <v>21</v>
      </c>
      <c r="H8" s="177">
        <f>試合結果一覧表!H65</f>
        <v>2</v>
      </c>
      <c r="I8" s="169" t="str">
        <f>試合結果一覧表!I65</f>
        <v>明科</v>
      </c>
      <c r="J8" s="175">
        <f>試合結果一覧表!J65</f>
        <v>5</v>
      </c>
      <c r="K8" s="234" t="str">
        <f>試合結果一覧表!K65</f>
        <v>かじの葉</v>
      </c>
      <c r="M8" s="3">
        <f>試合結果一覧表!M65</f>
        <v>1</v>
      </c>
      <c r="N8" s="177">
        <f>試合結果一覧表!N65</f>
        <v>3</v>
      </c>
      <c r="O8" s="180" t="str">
        <f>試合結果一覧表!O65</f>
        <v>戸倉</v>
      </c>
      <c r="P8" s="231">
        <f>試合結果一覧表!P65</f>
        <v>21</v>
      </c>
      <c r="Q8" s="181" t="str">
        <f>試合結果一覧表!Q65</f>
        <v>×</v>
      </c>
      <c r="R8" s="231">
        <f>試合結果一覧表!R65</f>
        <v>19</v>
      </c>
      <c r="S8" s="177">
        <f>試合結果一覧表!S65</f>
        <v>4</v>
      </c>
      <c r="T8" s="169" t="str">
        <f>試合結果一覧表!T65</f>
        <v>白馬スノー</v>
      </c>
      <c r="U8" s="175">
        <f>試合結果一覧表!U65</f>
        <v>6</v>
      </c>
      <c r="V8" s="234" t="str">
        <f>試合結果一覧表!V65</f>
        <v>山形JVC</v>
      </c>
      <c r="X8" s="627"/>
      <c r="Y8" s="26">
        <v>2</v>
      </c>
      <c r="Z8" s="30" t="str">
        <f>試合結果一覧表!Z65</f>
        <v>明科</v>
      </c>
    </row>
    <row r="9" spans="2:26" ht="27.75" customHeight="1">
      <c r="B9" s="4">
        <f>試合結果一覧表!B66</f>
        <v>2</v>
      </c>
      <c r="C9" s="172">
        <f>試合結果一覧表!C66</f>
        <v>5</v>
      </c>
      <c r="D9" s="182" t="str">
        <f>試合結果一覧表!D66</f>
        <v>かじの葉</v>
      </c>
      <c r="E9" s="232">
        <f>試合結果一覧表!E66</f>
        <v>21</v>
      </c>
      <c r="F9" s="16" t="str">
        <f>試合結果一覧表!F66</f>
        <v>×</v>
      </c>
      <c r="G9" s="232">
        <f>試合結果一覧表!G66</f>
        <v>9</v>
      </c>
      <c r="H9" s="172">
        <f>試合結果一覧表!H66</f>
        <v>6</v>
      </c>
      <c r="I9" s="240" t="str">
        <f>試合結果一覧表!I66</f>
        <v>山形JVC</v>
      </c>
      <c r="J9" s="172">
        <f>試合結果一覧表!J66</f>
        <v>1</v>
      </c>
      <c r="K9" s="7" t="str">
        <f>試合結果一覧表!K66</f>
        <v>川中島</v>
      </c>
      <c r="M9" s="4">
        <f>試合結果一覧表!M66</f>
        <v>2</v>
      </c>
      <c r="N9" s="172">
        <f>試合結果一覧表!N66</f>
        <v>2</v>
      </c>
      <c r="O9" s="182" t="str">
        <f>試合結果一覧表!O66</f>
        <v>明科</v>
      </c>
      <c r="P9" s="232">
        <f>試合結果一覧表!P66</f>
        <v>17</v>
      </c>
      <c r="Q9" s="16" t="str">
        <f>試合結果一覧表!Q66</f>
        <v>×</v>
      </c>
      <c r="R9" s="232">
        <f>試合結果一覧表!R66</f>
        <v>21</v>
      </c>
      <c r="S9" s="172">
        <f>試合結果一覧表!S66</f>
        <v>3</v>
      </c>
      <c r="T9" s="240" t="str">
        <f>試合結果一覧表!T66</f>
        <v>戸倉</v>
      </c>
      <c r="U9" s="172">
        <f>試合結果一覧表!U66</f>
        <v>4</v>
      </c>
      <c r="V9" s="7" t="str">
        <f>試合結果一覧表!V66</f>
        <v>白馬スノー</v>
      </c>
      <c r="X9" s="627"/>
      <c r="Y9" s="26">
        <v>3</v>
      </c>
      <c r="Z9" s="30" t="str">
        <f>試合結果一覧表!Z66</f>
        <v>戸倉</v>
      </c>
    </row>
    <row r="10" spans="2:26" ht="27.75" customHeight="1">
      <c r="B10" s="239">
        <f>試合結果一覧表!B67</f>
        <v>3</v>
      </c>
      <c r="C10" s="172">
        <f>試合結果一覧表!C67</f>
        <v>4</v>
      </c>
      <c r="D10" s="241" t="str">
        <f>試合結果一覧表!D67</f>
        <v>白馬スノー</v>
      </c>
      <c r="E10" s="232">
        <f>試合結果一覧表!E67</f>
        <v>21</v>
      </c>
      <c r="F10" s="16" t="str">
        <f>試合結果一覧表!F67</f>
        <v>×</v>
      </c>
      <c r="G10" s="232">
        <f>試合結果一覧表!G67</f>
        <v>19</v>
      </c>
      <c r="H10" s="172">
        <f>試合結果一覧表!H67</f>
        <v>5</v>
      </c>
      <c r="I10" s="240" t="str">
        <f>試合結果一覧表!I67</f>
        <v>かじの葉</v>
      </c>
      <c r="J10" s="172">
        <f>試合結果一覧表!J67</f>
        <v>2</v>
      </c>
      <c r="K10" s="7" t="str">
        <f>試合結果一覧表!K67</f>
        <v>明科</v>
      </c>
      <c r="M10" s="239">
        <f>試合結果一覧表!M67</f>
        <v>3</v>
      </c>
      <c r="N10" s="172">
        <f>試合結果一覧表!N67</f>
        <v>6</v>
      </c>
      <c r="O10" s="241" t="str">
        <f>試合結果一覧表!O67</f>
        <v>山形JVC</v>
      </c>
      <c r="P10" s="232">
        <f>試合結果一覧表!P67</f>
        <v>21</v>
      </c>
      <c r="Q10" s="16" t="str">
        <f>試合結果一覧表!Q67</f>
        <v>×</v>
      </c>
      <c r="R10" s="232">
        <f>試合結果一覧表!R67</f>
        <v>6</v>
      </c>
      <c r="S10" s="172">
        <f>試合結果一覧表!S67</f>
        <v>1</v>
      </c>
      <c r="T10" s="240" t="str">
        <f>試合結果一覧表!T67</f>
        <v>川中島</v>
      </c>
      <c r="U10" s="172">
        <f>試合結果一覧表!U67</f>
        <v>3</v>
      </c>
      <c r="V10" s="7" t="str">
        <f>試合結果一覧表!V67</f>
        <v>戸倉</v>
      </c>
      <c r="X10" s="627"/>
      <c r="Y10" s="26">
        <v>4</v>
      </c>
      <c r="Z10" s="30" t="str">
        <f>試合結果一覧表!Z67</f>
        <v>白馬スノー</v>
      </c>
    </row>
    <row r="11" spans="2:26" ht="27.75" customHeight="1">
      <c r="B11" s="239">
        <f>試合結果一覧表!B68</f>
        <v>4</v>
      </c>
      <c r="C11" s="176">
        <f>試合結果一覧表!C68</f>
        <v>1</v>
      </c>
      <c r="D11" s="241" t="str">
        <f>試合結果一覧表!D68</f>
        <v>川中島</v>
      </c>
      <c r="E11" s="233">
        <f>試合結果一覧表!E68</f>
        <v>15</v>
      </c>
      <c r="F11" s="178" t="str">
        <f>試合結果一覧表!F68</f>
        <v>×</v>
      </c>
      <c r="G11" s="233">
        <f>試合結果一覧表!G68</f>
        <v>21</v>
      </c>
      <c r="H11" s="176">
        <f>試合結果一覧表!H68</f>
        <v>3</v>
      </c>
      <c r="I11" s="240" t="str">
        <f>試合結果一覧表!I68</f>
        <v>戸倉</v>
      </c>
      <c r="J11" s="172">
        <f>試合結果一覧表!J68</f>
        <v>5</v>
      </c>
      <c r="K11" s="7" t="str">
        <f>試合結果一覧表!K68</f>
        <v>かじの葉</v>
      </c>
      <c r="M11" s="239">
        <f>試合結果一覧表!M68</f>
        <v>4</v>
      </c>
      <c r="N11" s="176">
        <f>試合結果一覧表!N68</f>
        <v>2</v>
      </c>
      <c r="O11" s="241" t="str">
        <f>試合結果一覧表!O68</f>
        <v>明科</v>
      </c>
      <c r="P11" s="233">
        <f>試合結果一覧表!P68</f>
        <v>12</v>
      </c>
      <c r="Q11" s="178" t="str">
        <f>試合結果一覧表!Q68</f>
        <v>×</v>
      </c>
      <c r="R11" s="233">
        <f>試合結果一覧表!R68</f>
        <v>21</v>
      </c>
      <c r="S11" s="176">
        <f>試合結果一覧表!S68</f>
        <v>4</v>
      </c>
      <c r="T11" s="240" t="str">
        <f>試合結果一覧表!T68</f>
        <v>白馬スノー</v>
      </c>
      <c r="U11" s="172">
        <f>試合結果一覧表!U68</f>
        <v>6</v>
      </c>
      <c r="V11" s="7" t="str">
        <f>試合結果一覧表!V68</f>
        <v>山形JVC</v>
      </c>
      <c r="X11" s="627"/>
      <c r="Y11" s="26">
        <v>5</v>
      </c>
      <c r="Z11" s="30" t="str">
        <f>試合結果一覧表!Z68</f>
        <v>かじの葉</v>
      </c>
    </row>
    <row r="12" spans="2:26" ht="27.75" customHeight="1">
      <c r="B12" s="239">
        <f>試合結果一覧表!B69</f>
        <v>5</v>
      </c>
      <c r="C12" s="172">
        <f>試合結果一覧表!C69</f>
        <v>5</v>
      </c>
      <c r="D12" s="241" t="str">
        <f>試合結果一覧表!D69</f>
        <v>かじの葉</v>
      </c>
      <c r="E12" s="232">
        <f>試合結果一覧表!E69</f>
        <v>21</v>
      </c>
      <c r="F12" s="16" t="str">
        <f>試合結果一覧表!F69</f>
        <v>×</v>
      </c>
      <c r="G12" s="232">
        <f>試合結果一覧表!G69</f>
        <v>14</v>
      </c>
      <c r="H12" s="172">
        <f>試合結果一覧表!H69</f>
        <v>1</v>
      </c>
      <c r="I12" s="240" t="str">
        <f>試合結果一覧表!I69</f>
        <v>川中島</v>
      </c>
      <c r="J12" s="172">
        <f>試合結果一覧表!J69</f>
        <v>3</v>
      </c>
      <c r="K12" s="7" t="str">
        <f>試合結果一覧表!K69</f>
        <v>戸倉</v>
      </c>
      <c r="M12" s="239">
        <f>試合結果一覧表!M69</f>
        <v>5</v>
      </c>
      <c r="N12" s="172">
        <f>試合結果一覧表!N69</f>
        <v>6</v>
      </c>
      <c r="O12" s="241" t="str">
        <f>試合結果一覧表!O69</f>
        <v>山形JVC</v>
      </c>
      <c r="P12" s="232">
        <f>試合結果一覧表!P69</f>
        <v>11</v>
      </c>
      <c r="Q12" s="16" t="str">
        <f>試合結果一覧表!Q69</f>
        <v>×</v>
      </c>
      <c r="R12" s="232">
        <f>試合結果一覧表!R69</f>
        <v>21</v>
      </c>
      <c r="S12" s="172">
        <f>試合結果一覧表!S69</f>
        <v>2</v>
      </c>
      <c r="T12" s="240" t="str">
        <f>試合結果一覧表!T69</f>
        <v>明科</v>
      </c>
      <c r="U12" s="172">
        <f>試合結果一覧表!U69</f>
        <v>4</v>
      </c>
      <c r="V12" s="7" t="str">
        <f>試合結果一覧表!V69</f>
        <v>白馬スノー</v>
      </c>
      <c r="X12" s="627"/>
      <c r="Y12" s="26">
        <v>6</v>
      </c>
      <c r="Z12" s="30" t="str">
        <f>試合結果一覧表!Z69</f>
        <v>山形JVC</v>
      </c>
    </row>
    <row r="13" spans="2:26" ht="27.75" customHeight="1" thickBot="1">
      <c r="B13" s="4">
        <f>試合結果一覧表!B70</f>
        <v>6</v>
      </c>
      <c r="C13" s="172">
        <f>試合結果一覧表!C70</f>
        <v>3</v>
      </c>
      <c r="D13" s="182" t="str">
        <f>試合結果一覧表!D70</f>
        <v>戸倉</v>
      </c>
      <c r="E13" s="232">
        <f>試合結果一覧表!E70</f>
        <v>18</v>
      </c>
      <c r="F13" s="16" t="str">
        <f>試合結果一覧表!F70</f>
        <v>×</v>
      </c>
      <c r="G13" s="232">
        <f>試合結果一覧表!G70</f>
        <v>21</v>
      </c>
      <c r="H13" s="172">
        <f>試合結果一覧表!H70</f>
        <v>5</v>
      </c>
      <c r="I13" s="170" t="str">
        <f>試合結果一覧表!I70</f>
        <v>かじの葉</v>
      </c>
      <c r="J13" s="172">
        <f>試合結果一覧表!J70</f>
        <v>1</v>
      </c>
      <c r="K13" s="7" t="str">
        <f>試合結果一覧表!K70</f>
        <v>川中島</v>
      </c>
      <c r="L13" s="48"/>
      <c r="M13" s="4">
        <f>試合結果一覧表!M70</f>
        <v>6</v>
      </c>
      <c r="N13" s="172">
        <f>試合結果一覧表!N70</f>
        <v>4</v>
      </c>
      <c r="O13" s="182" t="str">
        <f>試合結果一覧表!O70</f>
        <v>白馬スノー</v>
      </c>
      <c r="P13" s="232">
        <f>試合結果一覧表!P70</f>
        <v>21</v>
      </c>
      <c r="Q13" s="16" t="str">
        <f>試合結果一覧表!Q70</f>
        <v>×</v>
      </c>
      <c r="R13" s="232">
        <f>試合結果一覧表!R70</f>
        <v>13</v>
      </c>
      <c r="S13" s="172">
        <f>試合結果一覧表!S70</f>
        <v>6</v>
      </c>
      <c r="T13" s="170" t="str">
        <f>試合結果一覧表!T70</f>
        <v>山形JVC</v>
      </c>
      <c r="U13" s="172">
        <f>試合結果一覧表!U70</f>
        <v>2</v>
      </c>
      <c r="V13" s="7" t="str">
        <f>試合結果一覧表!V70</f>
        <v>明科</v>
      </c>
      <c r="X13" s="628"/>
      <c r="Y13" s="28">
        <v>7</v>
      </c>
      <c r="Z13" s="281">
        <f>試合結果一覧表!Z70</f>
        <v>0</v>
      </c>
    </row>
    <row r="14" spans="2:26" ht="27.75" customHeight="1" thickBot="1">
      <c r="B14" s="6">
        <f>試合結果一覧表!B71</f>
        <v>7</v>
      </c>
      <c r="C14" s="174">
        <f>試合結果一覧表!C71</f>
        <v>4</v>
      </c>
      <c r="D14" s="183" t="str">
        <f>試合結果一覧表!D71</f>
        <v>白馬スノー</v>
      </c>
      <c r="E14" s="243">
        <f>試合結果一覧表!E71</f>
        <v>21</v>
      </c>
      <c r="F14" s="179" t="str">
        <f>試合結果一覧表!F71</f>
        <v>×</v>
      </c>
      <c r="G14" s="243">
        <f>試合結果一覧表!G71</f>
        <v>9</v>
      </c>
      <c r="H14" s="173">
        <f>試合結果一覧表!H71</f>
        <v>1</v>
      </c>
      <c r="I14" s="171" t="str">
        <f>試合結果一覧表!I71</f>
        <v>川中島</v>
      </c>
      <c r="J14" s="173">
        <f>試合結果一覧表!J71</f>
        <v>3</v>
      </c>
      <c r="K14" s="8" t="str">
        <f>試合結果一覧表!K71</f>
        <v>戸倉</v>
      </c>
      <c r="L14" s="49"/>
      <c r="M14" s="6">
        <f>試合結果一覧表!M71</f>
        <v>7</v>
      </c>
      <c r="N14" s="174">
        <f>試合結果一覧表!N71</f>
        <v>5</v>
      </c>
      <c r="O14" s="183" t="str">
        <f>試合結果一覧表!O71</f>
        <v>かじの葉</v>
      </c>
      <c r="P14" s="243">
        <f>試合結果一覧表!P71</f>
        <v>21</v>
      </c>
      <c r="Q14" s="179" t="str">
        <f>試合結果一覧表!Q71</f>
        <v>×</v>
      </c>
      <c r="R14" s="243">
        <f>試合結果一覧表!R71</f>
        <v>14</v>
      </c>
      <c r="S14" s="173">
        <f>試合結果一覧表!S71</f>
        <v>2</v>
      </c>
      <c r="T14" s="171" t="str">
        <f>試合結果一覧表!T71</f>
        <v>明科</v>
      </c>
      <c r="U14" s="173">
        <f>試合結果一覧表!U71</f>
        <v>6</v>
      </c>
      <c r="V14" s="8" t="str">
        <f>試合結果一覧表!V71</f>
        <v>山形JVC</v>
      </c>
      <c r="X14" s="20"/>
      <c r="Y14" s="20"/>
      <c r="Z14" s="282"/>
    </row>
    <row r="15" spans="2:26" s="47" customFormat="1" ht="27.75" customHeight="1">
      <c r="B15" s="237"/>
      <c r="C15" s="15"/>
      <c r="D15" s="15"/>
      <c r="E15" s="237"/>
      <c r="F15" s="237"/>
      <c r="G15" s="237"/>
      <c r="H15" s="15"/>
      <c r="I15" s="15"/>
      <c r="J15" s="237"/>
      <c r="K15" s="15"/>
      <c r="L15" s="238"/>
      <c r="M15" s="237"/>
      <c r="N15" s="15"/>
      <c r="O15" s="242"/>
      <c r="P15" s="237"/>
      <c r="Q15" s="237"/>
      <c r="R15" s="237"/>
      <c r="S15" s="15"/>
      <c r="T15" s="15"/>
      <c r="U15" s="15"/>
      <c r="V15" s="15"/>
      <c r="X15" s="20"/>
      <c r="Y15" s="20"/>
      <c r="Z15" s="46"/>
    </row>
    <row r="16" spans="2:26" s="47" customFormat="1" ht="15" customHeight="1">
      <c r="B16" s="237"/>
      <c r="C16" s="15"/>
      <c r="D16" s="15"/>
      <c r="E16" s="237"/>
      <c r="F16" s="237"/>
      <c r="G16" s="237"/>
      <c r="H16" s="15"/>
      <c r="I16" s="15"/>
      <c r="J16" s="237"/>
      <c r="K16" s="15"/>
      <c r="L16" s="238"/>
      <c r="M16" s="237"/>
      <c r="N16" s="15"/>
      <c r="O16" s="242"/>
      <c r="P16" s="237"/>
      <c r="Q16" s="237"/>
      <c r="R16" s="237"/>
      <c r="S16" s="15"/>
      <c r="T16" s="15"/>
      <c r="U16" s="15"/>
      <c r="V16" s="15"/>
      <c r="X16" s="20"/>
      <c r="Y16" s="20"/>
      <c r="Z16" s="46"/>
    </row>
    <row r="17" spans="2:26" ht="15.75" customHeight="1">
      <c r="B17" s="5"/>
      <c r="C17" s="5"/>
      <c r="D17" s="12"/>
      <c r="E17" s="5"/>
      <c r="F17" s="5"/>
      <c r="G17" s="5"/>
      <c r="H17" s="5"/>
      <c r="I17" s="12"/>
      <c r="J17" s="5"/>
      <c r="K17" s="12"/>
      <c r="M17" s="5"/>
      <c r="N17" s="5"/>
      <c r="O17" s="12"/>
      <c r="P17" s="5"/>
      <c r="Q17" s="5"/>
      <c r="R17" s="5"/>
      <c r="S17" s="5"/>
      <c r="T17" s="12"/>
      <c r="U17" s="5"/>
      <c r="V17" s="12"/>
      <c r="X17" s="20"/>
      <c r="Y17" s="20"/>
      <c r="Z17" s="46"/>
    </row>
    <row r="18" spans="2:26" ht="15.75" customHeight="1">
      <c r="B18" s="5" t="s">
        <v>15</v>
      </c>
      <c r="C18" s="5"/>
      <c r="D18" s="12" t="s">
        <v>10</v>
      </c>
      <c r="E18" s="5"/>
      <c r="F18" s="5"/>
      <c r="G18" s="5"/>
      <c r="H18" s="5"/>
      <c r="I18" s="12"/>
      <c r="J18" s="5"/>
      <c r="K18" s="12"/>
      <c r="M18" s="5"/>
      <c r="N18" s="5"/>
      <c r="O18" s="12"/>
      <c r="P18" s="5"/>
      <c r="Q18" s="5"/>
      <c r="R18" s="5"/>
      <c r="S18" s="5"/>
      <c r="T18" s="12"/>
      <c r="U18" s="5"/>
      <c r="V18" s="12"/>
      <c r="X18" s="21" t="s">
        <v>11</v>
      </c>
      <c r="Y18" s="20"/>
      <c r="Z18" s="46"/>
    </row>
    <row r="19" spans="2:26" ht="18.95" customHeight="1" thickBot="1">
      <c r="Z19" s="283"/>
    </row>
    <row r="20" spans="2:26" ht="28.5" customHeight="1" thickBot="1">
      <c r="B20" s="629" t="s">
        <v>12</v>
      </c>
      <c r="C20" s="630"/>
      <c r="D20" s="630"/>
      <c r="E20" s="630"/>
      <c r="F20" s="630"/>
      <c r="G20" s="630"/>
      <c r="H20" s="630"/>
      <c r="I20" s="630"/>
      <c r="J20" s="630"/>
      <c r="K20" s="631"/>
      <c r="M20" s="629" t="s">
        <v>13</v>
      </c>
      <c r="N20" s="630"/>
      <c r="O20" s="630"/>
      <c r="P20" s="630"/>
      <c r="Q20" s="630"/>
      <c r="R20" s="630"/>
      <c r="S20" s="630"/>
      <c r="T20" s="630"/>
      <c r="U20" s="630"/>
      <c r="V20" s="631"/>
      <c r="X20" s="23" t="s">
        <v>0</v>
      </c>
      <c r="Y20" s="24" t="s">
        <v>123</v>
      </c>
      <c r="Z20" s="280" t="str">
        <f>試合結果一覧表!Z77</f>
        <v>チーム名</v>
      </c>
    </row>
    <row r="21" spans="2:26" ht="24" customHeight="1" thickTop="1" thickBot="1">
      <c r="B21" s="1" t="s">
        <v>2</v>
      </c>
      <c r="C21" s="14" t="s">
        <v>27</v>
      </c>
      <c r="D21" s="156" t="s">
        <v>3</v>
      </c>
      <c r="E21" s="2" t="s">
        <v>4</v>
      </c>
      <c r="F21" s="2"/>
      <c r="G21" s="2" t="s">
        <v>4</v>
      </c>
      <c r="H21" s="14" t="s">
        <v>27</v>
      </c>
      <c r="I21" s="10" t="s">
        <v>3</v>
      </c>
      <c r="J21" s="14" t="s">
        <v>27</v>
      </c>
      <c r="K21" s="155" t="s">
        <v>5</v>
      </c>
      <c r="M21" s="1" t="s">
        <v>2</v>
      </c>
      <c r="N21" s="14" t="s">
        <v>27</v>
      </c>
      <c r="O21" s="156" t="s">
        <v>3</v>
      </c>
      <c r="P21" s="2" t="s">
        <v>4</v>
      </c>
      <c r="Q21" s="2"/>
      <c r="R21" s="2" t="s">
        <v>4</v>
      </c>
      <c r="S21" s="14" t="s">
        <v>27</v>
      </c>
      <c r="T21" s="10" t="s">
        <v>3</v>
      </c>
      <c r="U21" s="14" t="s">
        <v>27</v>
      </c>
      <c r="V21" s="155" t="s">
        <v>5</v>
      </c>
      <c r="X21" s="626" t="str">
        <f>X7</f>
        <v>芝沢体育館</v>
      </c>
      <c r="Y21" s="31">
        <v>1</v>
      </c>
      <c r="Z21" s="30" t="str">
        <f>試合結果一覧表!Z78</f>
        <v>明科</v>
      </c>
    </row>
    <row r="22" spans="2:26" ht="27.75" customHeight="1" thickTop="1">
      <c r="B22" s="3">
        <f>試合結果一覧表!B79</f>
        <v>1</v>
      </c>
      <c r="C22" s="177">
        <f>試合結果一覧表!C79</f>
        <v>1</v>
      </c>
      <c r="D22" s="180" t="str">
        <f>試合結果一覧表!D79</f>
        <v>明科</v>
      </c>
      <c r="E22" s="231">
        <f>試合結果一覧表!E79</f>
        <v>21</v>
      </c>
      <c r="F22" s="181" t="str">
        <f>試合結果一覧表!F79</f>
        <v>×</v>
      </c>
      <c r="G22" s="231">
        <f>試合結果一覧表!G79</f>
        <v>12</v>
      </c>
      <c r="H22" s="177">
        <f>試合結果一覧表!H79</f>
        <v>2</v>
      </c>
      <c r="I22" s="169" t="str">
        <f>試合結果一覧表!I79</f>
        <v>黒川JVC</v>
      </c>
      <c r="J22" s="175">
        <f>試合結果一覧表!J79</f>
        <v>5</v>
      </c>
      <c r="K22" s="234" t="str">
        <f>試合結果一覧表!K79</f>
        <v>須坂南部</v>
      </c>
      <c r="M22" s="3">
        <f>試合結果一覧表!M79</f>
        <v>1</v>
      </c>
      <c r="N22" s="177">
        <f>試合結果一覧表!N79</f>
        <v>3</v>
      </c>
      <c r="O22" s="180" t="str">
        <f>試合結果一覧表!O79</f>
        <v>川中島</v>
      </c>
      <c r="P22" s="231">
        <f>試合結果一覧表!P79</f>
        <v>13</v>
      </c>
      <c r="Q22" s="181" t="str">
        <f>試合結果一覧表!Q79</f>
        <v>×</v>
      </c>
      <c r="R22" s="231">
        <f>試合結果一覧表!R79</f>
        <v>21</v>
      </c>
      <c r="S22" s="177">
        <f>試合結果一覧表!S79</f>
        <v>4</v>
      </c>
      <c r="T22" s="169" t="str">
        <f>試合結果一覧表!T79</f>
        <v>小井川</v>
      </c>
      <c r="U22" s="175">
        <f>試合結果一覧表!U79</f>
        <v>6</v>
      </c>
      <c r="V22" s="234" t="str">
        <f>試合結果一覧表!V79</f>
        <v>山形JVC</v>
      </c>
      <c r="X22" s="627"/>
      <c r="Y22" s="31">
        <v>2</v>
      </c>
      <c r="Z22" s="30" t="str">
        <f>試合結果一覧表!Z79</f>
        <v>黒川JVC</v>
      </c>
    </row>
    <row r="23" spans="2:26" ht="27.75" customHeight="1">
      <c r="B23" s="4">
        <f>試合結果一覧表!B80</f>
        <v>2</v>
      </c>
      <c r="C23" s="172">
        <f>試合結果一覧表!C80</f>
        <v>5</v>
      </c>
      <c r="D23" s="182" t="str">
        <f>試合結果一覧表!D80</f>
        <v>須坂南部</v>
      </c>
      <c r="E23" s="232">
        <f>試合結果一覧表!E80</f>
        <v>21</v>
      </c>
      <c r="F23" s="16" t="str">
        <f>試合結果一覧表!F80</f>
        <v>×</v>
      </c>
      <c r="G23" s="232">
        <f>試合結果一覧表!G80</f>
        <v>16</v>
      </c>
      <c r="H23" s="172">
        <f>試合結果一覧表!H80</f>
        <v>6</v>
      </c>
      <c r="I23" s="240" t="str">
        <f>試合結果一覧表!I80</f>
        <v>山形JVC</v>
      </c>
      <c r="J23" s="172">
        <f>試合結果一覧表!J80</f>
        <v>1</v>
      </c>
      <c r="K23" s="7" t="str">
        <f>試合結果一覧表!K80</f>
        <v>明科</v>
      </c>
      <c r="M23" s="4">
        <f>試合結果一覧表!M80</f>
        <v>2</v>
      </c>
      <c r="N23" s="172">
        <f>試合結果一覧表!N80</f>
        <v>2</v>
      </c>
      <c r="O23" s="182" t="str">
        <f>試合結果一覧表!O80</f>
        <v>黒川JVC</v>
      </c>
      <c r="P23" s="232">
        <f>試合結果一覧表!P80</f>
        <v>21</v>
      </c>
      <c r="Q23" s="16" t="str">
        <f>試合結果一覧表!Q80</f>
        <v>×</v>
      </c>
      <c r="R23" s="232">
        <f>試合結果一覧表!R80</f>
        <v>11</v>
      </c>
      <c r="S23" s="172">
        <f>試合結果一覧表!S80</f>
        <v>3</v>
      </c>
      <c r="T23" s="240" t="str">
        <f>試合結果一覧表!T80</f>
        <v>川中島</v>
      </c>
      <c r="U23" s="172">
        <f>試合結果一覧表!U80</f>
        <v>4</v>
      </c>
      <c r="V23" s="7" t="str">
        <f>試合結果一覧表!V80</f>
        <v>小井川</v>
      </c>
      <c r="X23" s="627"/>
      <c r="Y23" s="31">
        <v>3</v>
      </c>
      <c r="Z23" s="30" t="str">
        <f>試合結果一覧表!Z80</f>
        <v>川中島</v>
      </c>
    </row>
    <row r="24" spans="2:26" ht="27.75" customHeight="1">
      <c r="B24" s="239">
        <f>試合結果一覧表!B81</f>
        <v>3</v>
      </c>
      <c r="C24" s="172">
        <f>試合結果一覧表!C81</f>
        <v>4</v>
      </c>
      <c r="D24" s="241" t="str">
        <f>試合結果一覧表!D81</f>
        <v>小井川</v>
      </c>
      <c r="E24" s="232">
        <f>試合結果一覧表!E81</f>
        <v>21</v>
      </c>
      <c r="F24" s="16" t="str">
        <f>試合結果一覧表!F81</f>
        <v>×</v>
      </c>
      <c r="G24" s="232">
        <f>試合結果一覧表!G81</f>
        <v>16</v>
      </c>
      <c r="H24" s="172">
        <f>試合結果一覧表!H81</f>
        <v>5</v>
      </c>
      <c r="I24" s="240" t="str">
        <f>試合結果一覧表!I81</f>
        <v>須坂南部</v>
      </c>
      <c r="J24" s="172">
        <f>試合結果一覧表!J81</f>
        <v>2</v>
      </c>
      <c r="K24" s="7" t="str">
        <f>試合結果一覧表!K81</f>
        <v>黒川JVC</v>
      </c>
      <c r="M24" s="239">
        <f>試合結果一覧表!M81</f>
        <v>3</v>
      </c>
      <c r="N24" s="172">
        <f>試合結果一覧表!N81</f>
        <v>6</v>
      </c>
      <c r="O24" s="241" t="str">
        <f>試合結果一覧表!O81</f>
        <v>山形JVC</v>
      </c>
      <c r="P24" s="232">
        <f>試合結果一覧表!P81</f>
        <v>21</v>
      </c>
      <c r="Q24" s="16" t="str">
        <f>試合結果一覧表!Q81</f>
        <v>×</v>
      </c>
      <c r="R24" s="232">
        <f>試合結果一覧表!R81</f>
        <v>17</v>
      </c>
      <c r="S24" s="172">
        <f>試合結果一覧表!S81</f>
        <v>1</v>
      </c>
      <c r="T24" s="240" t="str">
        <f>試合結果一覧表!T81</f>
        <v>明科</v>
      </c>
      <c r="U24" s="172">
        <f>試合結果一覧表!U81</f>
        <v>3</v>
      </c>
      <c r="V24" s="7" t="str">
        <f>試合結果一覧表!V81</f>
        <v>川中島</v>
      </c>
      <c r="X24" s="627"/>
      <c r="Y24" s="31">
        <v>4</v>
      </c>
      <c r="Z24" s="30" t="str">
        <f>試合結果一覧表!Z81</f>
        <v>小井川</v>
      </c>
    </row>
    <row r="25" spans="2:26" ht="27.75" customHeight="1">
      <c r="B25" s="239">
        <f>試合結果一覧表!B82</f>
        <v>4</v>
      </c>
      <c r="C25" s="176">
        <f>試合結果一覧表!C82</f>
        <v>1</v>
      </c>
      <c r="D25" s="241" t="str">
        <f>試合結果一覧表!D82</f>
        <v>明科</v>
      </c>
      <c r="E25" s="233">
        <f>試合結果一覧表!E82</f>
        <v>19</v>
      </c>
      <c r="F25" s="178" t="str">
        <f>試合結果一覧表!F82</f>
        <v>×</v>
      </c>
      <c r="G25" s="233">
        <f>試合結果一覧表!G82</f>
        <v>21</v>
      </c>
      <c r="H25" s="176">
        <f>試合結果一覧表!H82</f>
        <v>3</v>
      </c>
      <c r="I25" s="240" t="str">
        <f>試合結果一覧表!I82</f>
        <v>川中島</v>
      </c>
      <c r="J25" s="172">
        <f>試合結果一覧表!J82</f>
        <v>5</v>
      </c>
      <c r="K25" s="7" t="str">
        <f>試合結果一覧表!K82</f>
        <v>須坂南部</v>
      </c>
      <c r="M25" s="239">
        <f>試合結果一覧表!M82</f>
        <v>4</v>
      </c>
      <c r="N25" s="176">
        <f>試合結果一覧表!N82</f>
        <v>2</v>
      </c>
      <c r="O25" s="241" t="str">
        <f>試合結果一覧表!O82</f>
        <v>黒川JVC</v>
      </c>
      <c r="P25" s="233">
        <f>試合結果一覧表!P82</f>
        <v>12</v>
      </c>
      <c r="Q25" s="178" t="str">
        <f>試合結果一覧表!Q82</f>
        <v>×</v>
      </c>
      <c r="R25" s="233">
        <f>試合結果一覧表!R82</f>
        <v>21</v>
      </c>
      <c r="S25" s="176">
        <f>試合結果一覧表!S82</f>
        <v>4</v>
      </c>
      <c r="T25" s="240" t="str">
        <f>試合結果一覧表!T82</f>
        <v>小井川</v>
      </c>
      <c r="U25" s="172">
        <f>試合結果一覧表!U82</f>
        <v>6</v>
      </c>
      <c r="V25" s="7" t="str">
        <f>試合結果一覧表!V82</f>
        <v>山形JVC</v>
      </c>
      <c r="X25" s="627"/>
      <c r="Y25" s="31">
        <v>5</v>
      </c>
      <c r="Z25" s="30" t="str">
        <f>試合結果一覧表!Z82</f>
        <v>須坂南部</v>
      </c>
    </row>
    <row r="26" spans="2:26" ht="27.75" customHeight="1">
      <c r="B26" s="239">
        <f>試合結果一覧表!B83</f>
        <v>5</v>
      </c>
      <c r="C26" s="172">
        <f>試合結果一覧表!C83</f>
        <v>5</v>
      </c>
      <c r="D26" s="241" t="str">
        <f>試合結果一覧表!D83</f>
        <v>須坂南部</v>
      </c>
      <c r="E26" s="232">
        <f>試合結果一覧表!E83</f>
        <v>21</v>
      </c>
      <c r="F26" s="16" t="str">
        <f>試合結果一覧表!F83</f>
        <v>×</v>
      </c>
      <c r="G26" s="232">
        <f>試合結果一覧表!G83</f>
        <v>14</v>
      </c>
      <c r="H26" s="172">
        <f>試合結果一覧表!H83</f>
        <v>1</v>
      </c>
      <c r="I26" s="240" t="str">
        <f>試合結果一覧表!I83</f>
        <v>明科</v>
      </c>
      <c r="J26" s="172">
        <f>試合結果一覧表!J83</f>
        <v>3</v>
      </c>
      <c r="K26" s="7" t="str">
        <f>試合結果一覧表!K83</f>
        <v>川中島</v>
      </c>
      <c r="M26" s="239">
        <f>試合結果一覧表!M83</f>
        <v>5</v>
      </c>
      <c r="N26" s="172">
        <f>試合結果一覧表!N83</f>
        <v>6</v>
      </c>
      <c r="O26" s="241" t="str">
        <f>試合結果一覧表!O83</f>
        <v>山形JVC</v>
      </c>
      <c r="P26" s="232">
        <f>試合結果一覧表!P83</f>
        <v>17</v>
      </c>
      <c r="Q26" s="16" t="str">
        <f>試合結果一覧表!Q83</f>
        <v>×</v>
      </c>
      <c r="R26" s="232">
        <f>試合結果一覧表!R83</f>
        <v>21</v>
      </c>
      <c r="S26" s="172">
        <f>試合結果一覧表!S83</f>
        <v>2</v>
      </c>
      <c r="T26" s="240" t="str">
        <f>試合結果一覧表!T83</f>
        <v>黒川JVC</v>
      </c>
      <c r="U26" s="172">
        <f>試合結果一覧表!U83</f>
        <v>4</v>
      </c>
      <c r="V26" s="7" t="str">
        <f>試合結果一覧表!V83</f>
        <v>小井川</v>
      </c>
      <c r="X26" s="627"/>
      <c r="Y26" s="31">
        <v>6</v>
      </c>
      <c r="Z26" s="30" t="str">
        <f>試合結果一覧表!Z83</f>
        <v>山形JVC</v>
      </c>
    </row>
    <row r="27" spans="2:26" ht="27.75" customHeight="1" thickBot="1">
      <c r="B27" s="4">
        <f>試合結果一覧表!B84</f>
        <v>6</v>
      </c>
      <c r="C27" s="172">
        <f>試合結果一覧表!C84</f>
        <v>3</v>
      </c>
      <c r="D27" s="182" t="str">
        <f>試合結果一覧表!D84</f>
        <v>川中島</v>
      </c>
      <c r="E27" s="232">
        <f>試合結果一覧表!E84</f>
        <v>6</v>
      </c>
      <c r="F27" s="16" t="str">
        <f>試合結果一覧表!F84</f>
        <v>×</v>
      </c>
      <c r="G27" s="232">
        <f>試合結果一覧表!G84</f>
        <v>21</v>
      </c>
      <c r="H27" s="172">
        <f>試合結果一覧表!H84</f>
        <v>5</v>
      </c>
      <c r="I27" s="170" t="str">
        <f>試合結果一覧表!I84</f>
        <v>須坂南部</v>
      </c>
      <c r="J27" s="172">
        <f>試合結果一覧表!J84</f>
        <v>1</v>
      </c>
      <c r="K27" s="7" t="str">
        <f>試合結果一覧表!K84</f>
        <v>明科</v>
      </c>
      <c r="L27" s="48"/>
      <c r="M27" s="4">
        <f>試合結果一覧表!M84</f>
        <v>6</v>
      </c>
      <c r="N27" s="172">
        <f>試合結果一覧表!N84</f>
        <v>4</v>
      </c>
      <c r="O27" s="182" t="str">
        <f>試合結果一覧表!O84</f>
        <v>小井川</v>
      </c>
      <c r="P27" s="232">
        <f>試合結果一覧表!P84</f>
        <v>21</v>
      </c>
      <c r="Q27" s="16" t="str">
        <f>試合結果一覧表!Q84</f>
        <v>×</v>
      </c>
      <c r="R27" s="232">
        <f>試合結果一覧表!R84</f>
        <v>13</v>
      </c>
      <c r="S27" s="172">
        <f>試合結果一覧表!S84</f>
        <v>6</v>
      </c>
      <c r="T27" s="170" t="str">
        <f>試合結果一覧表!T84</f>
        <v>山形JVC</v>
      </c>
      <c r="U27" s="172">
        <f>試合結果一覧表!U84</f>
        <v>2</v>
      </c>
      <c r="V27" s="7" t="str">
        <f>試合結果一覧表!V84</f>
        <v>黒川JVC</v>
      </c>
      <c r="X27" s="628"/>
      <c r="Y27" s="32">
        <v>7</v>
      </c>
      <c r="Z27" s="29">
        <f>試合結果一覧表!Z84</f>
        <v>0</v>
      </c>
    </row>
    <row r="28" spans="2:26" ht="27.75" customHeight="1" thickBot="1">
      <c r="B28" s="6">
        <f>試合結果一覧表!B85</f>
        <v>7</v>
      </c>
      <c r="C28" s="174">
        <f>試合結果一覧表!C85</f>
        <v>4</v>
      </c>
      <c r="D28" s="183" t="str">
        <f>試合結果一覧表!D85</f>
        <v>小井川</v>
      </c>
      <c r="E28" s="243">
        <f>試合結果一覧表!E85</f>
        <v>17</v>
      </c>
      <c r="F28" s="179" t="str">
        <f>試合結果一覧表!F85</f>
        <v>×</v>
      </c>
      <c r="G28" s="243">
        <f>試合結果一覧表!G85</f>
        <v>21</v>
      </c>
      <c r="H28" s="173">
        <f>試合結果一覧表!H85</f>
        <v>1</v>
      </c>
      <c r="I28" s="171" t="str">
        <f>試合結果一覧表!I85</f>
        <v>明科</v>
      </c>
      <c r="J28" s="173">
        <f>試合結果一覧表!J85</f>
        <v>3</v>
      </c>
      <c r="K28" s="8" t="str">
        <f>試合結果一覧表!K85</f>
        <v>川中島</v>
      </c>
      <c r="L28" s="49"/>
      <c r="M28" s="6">
        <f>試合結果一覧表!M85</f>
        <v>7</v>
      </c>
      <c r="N28" s="174">
        <f>試合結果一覧表!N85</f>
        <v>5</v>
      </c>
      <c r="O28" s="183" t="str">
        <f>試合結果一覧表!O85</f>
        <v>須坂南部</v>
      </c>
      <c r="P28" s="243">
        <f>試合結果一覧表!P85</f>
        <v>21</v>
      </c>
      <c r="Q28" s="179" t="str">
        <f>試合結果一覧表!Q85</f>
        <v>×</v>
      </c>
      <c r="R28" s="243">
        <f>試合結果一覧表!R85</f>
        <v>10</v>
      </c>
      <c r="S28" s="173">
        <f>試合結果一覧表!S85</f>
        <v>2</v>
      </c>
      <c r="T28" s="171" t="str">
        <f>試合結果一覧表!T85</f>
        <v>黒川JVC</v>
      </c>
      <c r="U28" s="173">
        <f>試合結果一覧表!U85</f>
        <v>6</v>
      </c>
      <c r="V28" s="8" t="str">
        <f>試合結果一覧表!V85</f>
        <v>山形JVC</v>
      </c>
      <c r="X28" s="20"/>
      <c r="Y28" s="20"/>
      <c r="Z28" s="20"/>
    </row>
    <row r="29" spans="2:26" ht="21" customHeight="1"/>
  </sheetData>
  <dataConsolidate/>
  <mergeCells count="9">
    <mergeCell ref="X7:X13"/>
    <mergeCell ref="B20:K20"/>
    <mergeCell ref="M20:V20"/>
    <mergeCell ref="X21:X27"/>
    <mergeCell ref="E2:K2"/>
    <mergeCell ref="M2:Q2"/>
    <mergeCell ref="R2:V2"/>
    <mergeCell ref="B6:K6"/>
    <mergeCell ref="M6:V6"/>
  </mergeCells>
  <phoneticPr fontId="2"/>
  <conditionalFormatting sqref="C15:D16 S15:V16 H15:K16 N15:O16">
    <cfRule type="cellIs" dxfId="66" priority="90" operator="equal">
      <formula>0</formula>
    </cfRule>
  </conditionalFormatting>
  <conditionalFormatting sqref="S8:V14">
    <cfRule type="cellIs" dxfId="65" priority="65" operator="equal">
      <formula>0</formula>
    </cfRule>
  </conditionalFormatting>
  <conditionalFormatting sqref="N8:N14">
    <cfRule type="cellIs" dxfId="64" priority="67" operator="equal">
      <formula>0</formula>
    </cfRule>
  </conditionalFormatting>
  <conditionalFormatting sqref="H8:K14 C8:D14">
    <cfRule type="cellIs" dxfId="63" priority="68" operator="equal">
      <formula>0</formula>
    </cfRule>
  </conditionalFormatting>
  <conditionalFormatting sqref="O8:O14">
    <cfRule type="cellIs" dxfId="62" priority="66" operator="equal">
      <formula>0</formula>
    </cfRule>
  </conditionalFormatting>
  <conditionalFormatting sqref="H22:K28 C22:D28">
    <cfRule type="cellIs" dxfId="61" priority="60" operator="equal">
      <formula>0</formula>
    </cfRule>
  </conditionalFormatting>
  <conditionalFormatting sqref="N22:N28">
    <cfRule type="cellIs" dxfId="60" priority="59" operator="equal">
      <formula>0</formula>
    </cfRule>
  </conditionalFormatting>
  <conditionalFormatting sqref="O22:O28">
    <cfRule type="cellIs" dxfId="59" priority="58" operator="equal">
      <formula>0</formula>
    </cfRule>
  </conditionalFormatting>
  <conditionalFormatting sqref="S22:V28">
    <cfRule type="cellIs" dxfId="58" priority="57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2:Z28"/>
  <sheetViews>
    <sheetView topLeftCell="A4" zoomScale="64" zoomScaleNormal="64" workbookViewId="0">
      <selection activeCell="Z26" sqref="Z26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2:26" ht="29.25">
      <c r="B2" s="249"/>
      <c r="C2" s="249"/>
      <c r="D2" s="249"/>
      <c r="E2" s="632" t="str">
        <f>試合結果一覧表!E89:K89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対戦チーム表!B26</f>
        <v>臨空体育館</v>
      </c>
      <c r="N2" s="633"/>
      <c r="O2" s="633"/>
      <c r="P2" s="633"/>
      <c r="Q2" s="633"/>
      <c r="R2" s="634" t="str">
        <f>試合結果一覧表!R89:V89</f>
        <v>９月４日　対戦表</v>
      </c>
      <c r="S2" s="634"/>
      <c r="T2" s="634"/>
      <c r="U2" s="634"/>
      <c r="V2" s="634"/>
      <c r="X2" s="19"/>
      <c r="Y2" s="19"/>
      <c r="Z2" s="19"/>
    </row>
    <row r="4" spans="2:26" ht="15.75" customHeight="1">
      <c r="B4" s="5" t="s">
        <v>9</v>
      </c>
      <c r="C4" s="5"/>
      <c r="D4" s="12" t="s">
        <v>10</v>
      </c>
      <c r="E4" s="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2:26" ht="18.95" customHeight="1" thickBot="1"/>
    <row r="6" spans="2:26" ht="24" customHeight="1" thickBot="1">
      <c r="B6" s="629" t="s">
        <v>12</v>
      </c>
      <c r="C6" s="630"/>
      <c r="D6" s="630"/>
      <c r="E6" s="630"/>
      <c r="F6" s="630"/>
      <c r="G6" s="630"/>
      <c r="H6" s="630"/>
      <c r="I6" s="630"/>
      <c r="J6" s="630"/>
      <c r="K6" s="631"/>
      <c r="M6" s="629" t="s">
        <v>13</v>
      </c>
      <c r="N6" s="630"/>
      <c r="O6" s="630"/>
      <c r="P6" s="630"/>
      <c r="Q6" s="630"/>
      <c r="R6" s="630"/>
      <c r="S6" s="630"/>
      <c r="T6" s="630"/>
      <c r="U6" s="630"/>
      <c r="V6" s="631"/>
      <c r="X6" s="23" t="s">
        <v>0</v>
      </c>
      <c r="Y6" s="24" t="s">
        <v>14</v>
      </c>
      <c r="Z6" s="25" t="s">
        <v>1</v>
      </c>
    </row>
    <row r="7" spans="2:26" ht="24" customHeight="1" thickTop="1" thickBot="1">
      <c r="B7" s="1" t="s">
        <v>2</v>
      </c>
      <c r="C7" s="14" t="s">
        <v>27</v>
      </c>
      <c r="D7" s="156" t="s">
        <v>3</v>
      </c>
      <c r="E7" s="2" t="s">
        <v>4</v>
      </c>
      <c r="F7" s="2"/>
      <c r="G7" s="2" t="s">
        <v>4</v>
      </c>
      <c r="H7" s="14" t="s">
        <v>27</v>
      </c>
      <c r="I7" s="10" t="s">
        <v>3</v>
      </c>
      <c r="J7" s="14" t="s">
        <v>27</v>
      </c>
      <c r="K7" s="155" t="s">
        <v>5</v>
      </c>
      <c r="M7" s="1" t="s">
        <v>2</v>
      </c>
      <c r="N7" s="14" t="s">
        <v>27</v>
      </c>
      <c r="O7" s="10" t="s">
        <v>3</v>
      </c>
      <c r="P7" s="2" t="s">
        <v>4</v>
      </c>
      <c r="Q7" s="2"/>
      <c r="R7" s="2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26" t="str">
        <f>M2</f>
        <v>臨空体育館</v>
      </c>
      <c r="Y7" s="31">
        <v>1</v>
      </c>
      <c r="Z7" s="30" t="str">
        <f>試合結果一覧表!Z94</f>
        <v>須坂南部</v>
      </c>
    </row>
    <row r="8" spans="2:26" ht="28.5" customHeight="1" thickTop="1">
      <c r="B8" s="3">
        <f>試合結果一覧表!B95</f>
        <v>1</v>
      </c>
      <c r="C8" s="177">
        <f>試合結果一覧表!C95</f>
        <v>1</v>
      </c>
      <c r="D8" s="180" t="str">
        <f>試合結果一覧表!D95</f>
        <v>須坂南部</v>
      </c>
      <c r="E8" s="231">
        <f>試合結果一覧表!E95</f>
        <v>21</v>
      </c>
      <c r="F8" s="181" t="str">
        <f>試合結果一覧表!F95</f>
        <v>×</v>
      </c>
      <c r="G8" s="231">
        <f>試合結果一覧表!G95</f>
        <v>12</v>
      </c>
      <c r="H8" s="177">
        <f>試合結果一覧表!H95</f>
        <v>2</v>
      </c>
      <c r="I8" s="169" t="str">
        <f>試合結果一覧表!I95</f>
        <v>富岡南VBC</v>
      </c>
      <c r="J8" s="175">
        <f>試合結果一覧表!J95</f>
        <v>5</v>
      </c>
      <c r="K8" s="234" t="str">
        <f>試合結果一覧表!K95</f>
        <v>黒川JVC</v>
      </c>
      <c r="M8" s="3">
        <f>試合結果一覧表!M95</f>
        <v>1</v>
      </c>
      <c r="N8" s="177">
        <f>試合結果一覧表!N95</f>
        <v>3</v>
      </c>
      <c r="O8" s="180" t="str">
        <f>試合結果一覧表!O95</f>
        <v>みらくる</v>
      </c>
      <c r="P8" s="231">
        <f>試合結果一覧表!P95</f>
        <v>21</v>
      </c>
      <c r="Q8" s="181" t="str">
        <f>試合結果一覧表!Q95</f>
        <v>×</v>
      </c>
      <c r="R8" s="231">
        <f>試合結果一覧表!R95</f>
        <v>14</v>
      </c>
      <c r="S8" s="177">
        <f>試合結果一覧表!S95</f>
        <v>4</v>
      </c>
      <c r="T8" s="169" t="str">
        <f>試合結果一覧表!T95</f>
        <v>小井川</v>
      </c>
      <c r="U8" s="175">
        <f>試合結果一覧表!U95</f>
        <v>6</v>
      </c>
      <c r="V8" s="234" t="str">
        <f>試合結果一覧表!V95</f>
        <v>コンセルヴァ</v>
      </c>
      <c r="X8" s="627"/>
      <c r="Y8" s="31">
        <v>2</v>
      </c>
      <c r="Z8" s="30" t="str">
        <f>試合結果一覧表!Z95</f>
        <v>富岡南VBC</v>
      </c>
    </row>
    <row r="9" spans="2:26" ht="28.5" customHeight="1">
      <c r="B9" s="4">
        <f>試合結果一覧表!B96</f>
        <v>2</v>
      </c>
      <c r="C9" s="172">
        <f>試合結果一覧表!C96</f>
        <v>5</v>
      </c>
      <c r="D9" s="182" t="str">
        <f>試合結果一覧表!D96</f>
        <v>黒川JVC</v>
      </c>
      <c r="E9" s="232">
        <f>試合結果一覧表!E96</f>
        <v>15</v>
      </c>
      <c r="F9" s="16" t="str">
        <f>試合結果一覧表!F96</f>
        <v>×</v>
      </c>
      <c r="G9" s="232">
        <f>試合結果一覧表!G96</f>
        <v>21</v>
      </c>
      <c r="H9" s="172">
        <f>試合結果一覧表!H96</f>
        <v>6</v>
      </c>
      <c r="I9" s="240" t="str">
        <f>試合結果一覧表!I96</f>
        <v>コンセルヴァ</v>
      </c>
      <c r="J9" s="172">
        <f>試合結果一覧表!J96</f>
        <v>2</v>
      </c>
      <c r="K9" s="7" t="str">
        <f>試合結果一覧表!K96</f>
        <v>富岡南VBC</v>
      </c>
      <c r="M9" s="4">
        <f>試合結果一覧表!M96</f>
        <v>2</v>
      </c>
      <c r="N9" s="172">
        <f>試合結果一覧表!N96</f>
        <v>2</v>
      </c>
      <c r="O9" s="182" t="str">
        <f>試合結果一覧表!O96</f>
        <v>富岡南VBC</v>
      </c>
      <c r="P9" s="232">
        <f>試合結果一覧表!P96</f>
        <v>8</v>
      </c>
      <c r="Q9" s="16" t="str">
        <f>試合結果一覧表!Q96</f>
        <v>×</v>
      </c>
      <c r="R9" s="232">
        <f>試合結果一覧表!R96</f>
        <v>21</v>
      </c>
      <c r="S9" s="172">
        <f>試合結果一覧表!S96</f>
        <v>3</v>
      </c>
      <c r="T9" s="240" t="str">
        <f>試合結果一覧表!T96</f>
        <v>みらくる</v>
      </c>
      <c r="U9" s="172">
        <f>試合結果一覧表!U96</f>
        <v>3</v>
      </c>
      <c r="V9" s="7" t="str">
        <f>試合結果一覧表!V96</f>
        <v>みらくる</v>
      </c>
      <c r="X9" s="627"/>
      <c r="Y9" s="31">
        <v>3</v>
      </c>
      <c r="Z9" s="30" t="str">
        <f>試合結果一覧表!Z96</f>
        <v>みらくる</v>
      </c>
    </row>
    <row r="10" spans="2:26" ht="28.5" customHeight="1">
      <c r="B10" s="239">
        <f>試合結果一覧表!B97</f>
        <v>3</v>
      </c>
      <c r="C10" s="172">
        <f>試合結果一覧表!C97</f>
        <v>4</v>
      </c>
      <c r="D10" s="241" t="str">
        <f>試合結果一覧表!D97</f>
        <v>小井川</v>
      </c>
      <c r="E10" s="232">
        <f>試合結果一覧表!E97</f>
        <v>21</v>
      </c>
      <c r="F10" s="16" t="str">
        <f>試合結果一覧表!F97</f>
        <v>×</v>
      </c>
      <c r="G10" s="232">
        <f>試合結果一覧表!G97</f>
        <v>20</v>
      </c>
      <c r="H10" s="172">
        <f>試合結果一覧表!H97</f>
        <v>5</v>
      </c>
      <c r="I10" s="240" t="str">
        <f>試合結果一覧表!I97</f>
        <v>黒川JVC</v>
      </c>
      <c r="J10" s="172">
        <f>試合結果一覧表!J97</f>
        <v>1</v>
      </c>
      <c r="K10" s="7" t="str">
        <f>試合結果一覧表!K97</f>
        <v>須坂南部</v>
      </c>
      <c r="M10" s="239">
        <f>試合結果一覧表!M97</f>
        <v>3</v>
      </c>
      <c r="N10" s="172">
        <f>試合結果一覧表!N97</f>
        <v>6</v>
      </c>
      <c r="O10" s="241" t="str">
        <f>試合結果一覧表!O97</f>
        <v>コンセルヴァ</v>
      </c>
      <c r="P10" s="232">
        <f>試合結果一覧表!P97</f>
        <v>19</v>
      </c>
      <c r="Q10" s="16" t="str">
        <f>試合結果一覧表!Q97</f>
        <v>×</v>
      </c>
      <c r="R10" s="232">
        <f>試合結果一覧表!R97</f>
        <v>21</v>
      </c>
      <c r="S10" s="172">
        <f>試合結果一覧表!S97</f>
        <v>1</v>
      </c>
      <c r="T10" s="240" t="str">
        <f>試合結果一覧表!T97</f>
        <v>須坂南部</v>
      </c>
      <c r="U10" s="172">
        <f>試合結果一覧表!U97</f>
        <v>6</v>
      </c>
      <c r="V10" s="7" t="str">
        <f>試合結果一覧表!V97</f>
        <v>コンセルヴァ</v>
      </c>
      <c r="X10" s="627"/>
      <c r="Y10" s="31">
        <v>4</v>
      </c>
      <c r="Z10" s="30" t="str">
        <f>試合結果一覧表!Z97</f>
        <v>小井川</v>
      </c>
    </row>
    <row r="11" spans="2:26" ht="28.5" customHeight="1">
      <c r="B11" s="239">
        <f>試合結果一覧表!B98</f>
        <v>4</v>
      </c>
      <c r="C11" s="176">
        <f>試合結果一覧表!C98</f>
        <v>1</v>
      </c>
      <c r="D11" s="241" t="str">
        <f>試合結果一覧表!D98</f>
        <v>須坂南部</v>
      </c>
      <c r="E11" s="233">
        <f>試合結果一覧表!E98</f>
        <v>14</v>
      </c>
      <c r="F11" s="178" t="str">
        <f>試合結果一覧表!F98</f>
        <v>×</v>
      </c>
      <c r="G11" s="233">
        <f>試合結果一覧表!G98</f>
        <v>21</v>
      </c>
      <c r="H11" s="176">
        <f>試合結果一覧表!H98</f>
        <v>3</v>
      </c>
      <c r="I11" s="240" t="str">
        <f>試合結果一覧表!I98</f>
        <v>みらくる</v>
      </c>
      <c r="J11" s="172">
        <f>試合結果一覧表!J98</f>
        <v>4</v>
      </c>
      <c r="K11" s="7" t="str">
        <f>試合結果一覧表!K98</f>
        <v>小井川</v>
      </c>
      <c r="M11" s="239">
        <f>試合結果一覧表!M98</f>
        <v>4</v>
      </c>
      <c r="N11" s="176">
        <f>試合結果一覧表!N98</f>
        <v>2</v>
      </c>
      <c r="O11" s="241" t="str">
        <f>試合結果一覧表!O98</f>
        <v>富岡南VBC</v>
      </c>
      <c r="P11" s="233">
        <f>試合結果一覧表!P98</f>
        <v>21</v>
      </c>
      <c r="Q11" s="178" t="str">
        <f>試合結果一覧表!Q98</f>
        <v>×</v>
      </c>
      <c r="R11" s="233">
        <f>試合結果一覧表!R98</f>
        <v>18</v>
      </c>
      <c r="S11" s="176">
        <f>試合結果一覧表!S98</f>
        <v>4</v>
      </c>
      <c r="T11" s="240" t="str">
        <f>試合結果一覧表!T98</f>
        <v>小井川</v>
      </c>
      <c r="U11" s="172">
        <f>試合結果一覧表!U98</f>
        <v>4</v>
      </c>
      <c r="V11" s="7" t="str">
        <f>試合結果一覧表!V98</f>
        <v>小井川</v>
      </c>
      <c r="X11" s="627"/>
      <c r="Y11" s="31">
        <v>5</v>
      </c>
      <c r="Z11" s="30" t="str">
        <f>試合結果一覧表!Z98</f>
        <v>黒川JVC</v>
      </c>
    </row>
    <row r="12" spans="2:26" ht="28.5" customHeight="1">
      <c r="B12" s="239">
        <f>試合結果一覧表!B99</f>
        <v>5</v>
      </c>
      <c r="C12" s="172">
        <f>試合結果一覧表!C99</f>
        <v>2</v>
      </c>
      <c r="D12" s="241" t="str">
        <f>試合結果一覧表!D99</f>
        <v>富岡南VBC</v>
      </c>
      <c r="E12" s="232">
        <f>試合結果一覧表!E99</f>
        <v>21</v>
      </c>
      <c r="F12" s="16" t="str">
        <f>試合結果一覧表!F99</f>
        <v>×</v>
      </c>
      <c r="G12" s="232">
        <f>試合結果一覧表!G99</f>
        <v>10</v>
      </c>
      <c r="H12" s="172">
        <f>試合結果一覧表!H99</f>
        <v>6</v>
      </c>
      <c r="I12" s="240" t="str">
        <f>試合結果一覧表!I99</f>
        <v>コンセルヴァ</v>
      </c>
      <c r="J12" s="172">
        <f>試合結果一覧表!J99</f>
        <v>6</v>
      </c>
      <c r="K12" s="7" t="str">
        <f>試合結果一覧表!K99</f>
        <v>コンセルヴァ</v>
      </c>
      <c r="M12" s="239">
        <f>試合結果一覧表!M99</f>
        <v>5</v>
      </c>
      <c r="N12" s="172">
        <f>試合結果一覧表!N99</f>
        <v>1</v>
      </c>
      <c r="O12" s="241" t="str">
        <f>試合結果一覧表!O99</f>
        <v>須坂南部</v>
      </c>
      <c r="P12" s="232">
        <f>試合結果一覧表!P99</f>
        <v>21</v>
      </c>
      <c r="Q12" s="16" t="str">
        <f>試合結果一覧表!Q99</f>
        <v>×</v>
      </c>
      <c r="R12" s="232">
        <f>試合結果一覧表!R99</f>
        <v>4</v>
      </c>
      <c r="S12" s="172">
        <f>試合結果一覧表!S99</f>
        <v>5</v>
      </c>
      <c r="T12" s="240" t="str">
        <f>試合結果一覧表!T99</f>
        <v>黒川JVC</v>
      </c>
      <c r="U12" s="172">
        <f>試合結果一覧表!U99</f>
        <v>6</v>
      </c>
      <c r="V12" s="7" t="str">
        <f>試合結果一覧表!V99</f>
        <v>コンセルヴァ</v>
      </c>
      <c r="X12" s="627"/>
      <c r="Y12" s="31">
        <v>6</v>
      </c>
      <c r="Z12" s="30" t="str">
        <f>試合結果一覧表!Z99</f>
        <v>コンセルヴァ</v>
      </c>
    </row>
    <row r="13" spans="2:26" ht="28.5" customHeight="1" thickBot="1">
      <c r="B13" s="4">
        <f>試合結果一覧表!B100</f>
        <v>6</v>
      </c>
      <c r="C13" s="172">
        <f>試合結果一覧表!C100</f>
        <v>3</v>
      </c>
      <c r="D13" s="182" t="str">
        <f>試合結果一覧表!D100</f>
        <v>みらくる</v>
      </c>
      <c r="E13" s="232">
        <f>試合結果一覧表!E100</f>
        <v>21</v>
      </c>
      <c r="F13" s="16" t="str">
        <f>試合結果一覧表!F100</f>
        <v>×</v>
      </c>
      <c r="G13" s="232">
        <f>試合結果一覧表!G100</f>
        <v>14</v>
      </c>
      <c r="H13" s="172">
        <f>試合結果一覧表!H100</f>
        <v>5</v>
      </c>
      <c r="I13" s="170" t="str">
        <f>試合結果一覧表!I100</f>
        <v>黒川JVC</v>
      </c>
      <c r="J13" s="172">
        <f>試合結果一覧表!J100</f>
        <v>3</v>
      </c>
      <c r="K13" s="7" t="str">
        <f>試合結果一覧表!K100</f>
        <v>みらくる</v>
      </c>
      <c r="L13" s="48"/>
      <c r="M13" s="4">
        <f>試合結果一覧表!M100</f>
        <v>6</v>
      </c>
      <c r="N13" s="172">
        <f>試合結果一覧表!N100</f>
        <v>6</v>
      </c>
      <c r="O13" s="182" t="str">
        <f>試合結果一覧表!O100</f>
        <v>コンセルヴァ</v>
      </c>
      <c r="P13" s="232">
        <f>試合結果一覧表!P100</f>
        <v>16</v>
      </c>
      <c r="Q13" s="16" t="str">
        <f>試合結果一覧表!Q100</f>
        <v>×</v>
      </c>
      <c r="R13" s="232">
        <f>試合結果一覧表!R100</f>
        <v>21</v>
      </c>
      <c r="S13" s="172">
        <f>試合結果一覧表!S100</f>
        <v>4</v>
      </c>
      <c r="T13" s="170" t="str">
        <f>試合結果一覧表!T100</f>
        <v>小井川</v>
      </c>
      <c r="U13" s="172">
        <f>試合結果一覧表!U100</f>
        <v>4</v>
      </c>
      <c r="V13" s="7" t="str">
        <f>試合結果一覧表!V100</f>
        <v>小井川</v>
      </c>
      <c r="X13" s="628"/>
      <c r="Y13" s="32">
        <v>7</v>
      </c>
      <c r="Z13" s="30">
        <f>試合結果一覧表!Z100</f>
        <v>0</v>
      </c>
    </row>
    <row r="14" spans="2:26" ht="28.5" customHeight="1" thickBot="1">
      <c r="B14" s="6">
        <f>試合結果一覧表!B101</f>
        <v>7</v>
      </c>
      <c r="C14" s="174">
        <f>試合結果一覧表!C101</f>
        <v>4</v>
      </c>
      <c r="D14" s="183" t="str">
        <f>試合結果一覧表!D101</f>
        <v>小井川</v>
      </c>
      <c r="E14" s="243">
        <f>試合結果一覧表!E101</f>
        <v>21</v>
      </c>
      <c r="F14" s="179" t="str">
        <f>試合結果一覧表!F101</f>
        <v>×</v>
      </c>
      <c r="G14" s="243">
        <f>試合結果一覧表!G101</f>
        <v>19</v>
      </c>
      <c r="H14" s="173">
        <f>試合結果一覧表!H101</f>
        <v>1</v>
      </c>
      <c r="I14" s="171" t="str">
        <f>試合結果一覧表!I101</f>
        <v>須坂南部</v>
      </c>
      <c r="J14" s="173">
        <f>試合結果一覧表!J101</f>
        <v>1</v>
      </c>
      <c r="K14" s="8" t="str">
        <f>試合結果一覧表!K101</f>
        <v>須坂南部</v>
      </c>
      <c r="L14" s="49"/>
      <c r="M14" s="6">
        <f>試合結果一覧表!M101</f>
        <v>7</v>
      </c>
      <c r="N14" s="174">
        <f>試合結果一覧表!N101</f>
        <v>5</v>
      </c>
      <c r="O14" s="183" t="str">
        <f>試合結果一覧表!O101</f>
        <v>黒川JVC</v>
      </c>
      <c r="P14" s="243">
        <f>試合結果一覧表!P101</f>
        <v>9</v>
      </c>
      <c r="Q14" s="179" t="str">
        <f>試合結果一覧表!Q101</f>
        <v>×</v>
      </c>
      <c r="R14" s="243">
        <f>試合結果一覧表!R101</f>
        <v>21</v>
      </c>
      <c r="S14" s="173">
        <f>試合結果一覧表!S101</f>
        <v>2</v>
      </c>
      <c r="T14" s="171" t="str">
        <f>試合結果一覧表!T101</f>
        <v>富岡南VBC</v>
      </c>
      <c r="U14" s="173">
        <f>試合結果一覧表!U101</f>
        <v>2</v>
      </c>
      <c r="V14" s="8" t="str">
        <f>試合結果一覧表!V101</f>
        <v>富岡南VBC</v>
      </c>
      <c r="X14" s="20"/>
      <c r="Y14" s="20"/>
      <c r="Z14" s="20"/>
    </row>
    <row r="15" spans="2:26" s="47" customFormat="1" ht="28.5" customHeight="1">
      <c r="B15" s="237"/>
      <c r="C15" s="15"/>
      <c r="D15" s="15"/>
      <c r="E15" s="237"/>
      <c r="F15" s="237"/>
      <c r="G15" s="237"/>
      <c r="H15" s="15"/>
      <c r="I15" s="15"/>
      <c r="J15" s="237"/>
      <c r="K15" s="15"/>
      <c r="M15" s="237"/>
      <c r="N15" s="15"/>
      <c r="O15" s="15"/>
      <c r="P15" s="237"/>
      <c r="Q15" s="237"/>
      <c r="R15" s="237"/>
      <c r="S15" s="15"/>
      <c r="T15" s="15"/>
      <c r="U15" s="237"/>
      <c r="V15" s="15"/>
      <c r="X15" s="20"/>
      <c r="Y15" s="20"/>
      <c r="Z15" s="20"/>
    </row>
    <row r="16" spans="2:26" ht="15.75" customHeight="1">
      <c r="B16" s="5"/>
      <c r="C16" s="5"/>
      <c r="D16" s="12"/>
      <c r="E16" s="5"/>
      <c r="F16" s="5"/>
      <c r="G16" s="5"/>
      <c r="H16" s="5"/>
      <c r="I16" s="12"/>
      <c r="J16" s="5"/>
      <c r="K16" s="12"/>
      <c r="M16" s="5"/>
      <c r="N16" s="5"/>
      <c r="O16" s="12"/>
      <c r="P16" s="5"/>
      <c r="Q16" s="5"/>
      <c r="R16" s="5"/>
      <c r="S16" s="5"/>
      <c r="T16" s="12"/>
      <c r="U16" s="5"/>
      <c r="V16" s="12"/>
      <c r="X16" s="20"/>
      <c r="Y16" s="20"/>
      <c r="Z16" s="20"/>
    </row>
    <row r="17" spans="2:26" ht="15.75" customHeight="1">
      <c r="B17" s="5" t="s">
        <v>15</v>
      </c>
      <c r="C17" s="5"/>
      <c r="D17" s="12" t="s">
        <v>10</v>
      </c>
      <c r="E17" s="5"/>
      <c r="F17" s="5"/>
      <c r="G17" s="5"/>
      <c r="H17" s="5"/>
      <c r="I17" s="12"/>
      <c r="J17" s="5"/>
      <c r="K17" s="12"/>
      <c r="M17" s="5"/>
      <c r="N17" s="5"/>
      <c r="O17" s="12"/>
      <c r="P17" s="5"/>
      <c r="Q17" s="5"/>
      <c r="R17" s="5"/>
      <c r="S17" s="5"/>
      <c r="T17" s="12"/>
      <c r="U17" s="5"/>
      <c r="V17" s="12"/>
      <c r="X17" s="21" t="s">
        <v>11</v>
      </c>
      <c r="Y17" s="20"/>
      <c r="Z17" s="20"/>
    </row>
    <row r="18" spans="2:26" ht="18.95" customHeight="1" thickBot="1"/>
    <row r="19" spans="2:26" ht="25.5" customHeight="1" thickBot="1">
      <c r="B19" s="629" t="s">
        <v>12</v>
      </c>
      <c r="C19" s="630"/>
      <c r="D19" s="630"/>
      <c r="E19" s="630"/>
      <c r="F19" s="630"/>
      <c r="G19" s="630"/>
      <c r="H19" s="630"/>
      <c r="I19" s="630"/>
      <c r="J19" s="630"/>
      <c r="K19" s="631"/>
      <c r="M19" s="629" t="s">
        <v>13</v>
      </c>
      <c r="N19" s="630"/>
      <c r="O19" s="630"/>
      <c r="P19" s="630"/>
      <c r="Q19" s="630"/>
      <c r="R19" s="630"/>
      <c r="S19" s="630"/>
      <c r="T19" s="630"/>
      <c r="U19" s="630"/>
      <c r="V19" s="631"/>
      <c r="X19" s="23" t="s">
        <v>0</v>
      </c>
      <c r="Y19" s="24" t="s">
        <v>14</v>
      </c>
      <c r="Z19" s="25" t="s">
        <v>1</v>
      </c>
    </row>
    <row r="20" spans="2:26" ht="25.5" customHeight="1" thickTop="1" thickBot="1">
      <c r="B20" s="1" t="s">
        <v>2</v>
      </c>
      <c r="C20" s="14" t="s">
        <v>27</v>
      </c>
      <c r="D20" s="10" t="s">
        <v>3</v>
      </c>
      <c r="E20" s="2" t="s">
        <v>4</v>
      </c>
      <c r="F20" s="2"/>
      <c r="G20" s="2" t="s">
        <v>4</v>
      </c>
      <c r="H20" s="14" t="s">
        <v>27</v>
      </c>
      <c r="I20" s="10" t="s">
        <v>3</v>
      </c>
      <c r="J20" s="14" t="s">
        <v>27</v>
      </c>
      <c r="K20" s="11" t="s">
        <v>5</v>
      </c>
      <c r="M20" s="1" t="s">
        <v>2</v>
      </c>
      <c r="N20" s="14" t="s">
        <v>27</v>
      </c>
      <c r="O20" s="10" t="s">
        <v>3</v>
      </c>
      <c r="P20" s="2" t="s">
        <v>4</v>
      </c>
      <c r="Q20" s="2"/>
      <c r="R20" s="2" t="s">
        <v>4</v>
      </c>
      <c r="S20" s="14" t="s">
        <v>27</v>
      </c>
      <c r="T20" s="10" t="s">
        <v>3</v>
      </c>
      <c r="U20" s="14" t="s">
        <v>27</v>
      </c>
      <c r="V20" s="11" t="s">
        <v>5</v>
      </c>
      <c r="X20" s="626" t="str">
        <f>X7</f>
        <v>臨空体育館</v>
      </c>
      <c r="Y20" s="31">
        <v>1</v>
      </c>
      <c r="Z20" s="30" t="str">
        <f>試合結果一覧表!Z107</f>
        <v>みらくる</v>
      </c>
    </row>
    <row r="21" spans="2:26" ht="28.5" customHeight="1" thickTop="1">
      <c r="B21" s="3">
        <f>試合結果一覧表!B108</f>
        <v>1</v>
      </c>
      <c r="C21" s="177">
        <f>試合結果一覧表!C108</f>
        <v>1</v>
      </c>
      <c r="D21" s="180" t="str">
        <f>試合結果一覧表!D108</f>
        <v>みらくる</v>
      </c>
      <c r="E21" s="231">
        <f>試合結果一覧表!E108</f>
        <v>21</v>
      </c>
      <c r="F21" s="181" t="str">
        <f>試合結果一覧表!F108</f>
        <v>×</v>
      </c>
      <c r="G21" s="231">
        <f>試合結果一覧表!G108</f>
        <v>20</v>
      </c>
      <c r="H21" s="177">
        <f>試合結果一覧表!H108</f>
        <v>2</v>
      </c>
      <c r="I21" s="169" t="str">
        <f>試合結果一覧表!I108</f>
        <v>白馬スノー</v>
      </c>
      <c r="J21" s="175">
        <f>試合結果一覧表!J108</f>
        <v>6</v>
      </c>
      <c r="K21" s="234" t="str">
        <f>試合結果一覧表!K108</f>
        <v>戸倉</v>
      </c>
      <c r="M21" s="3">
        <f>試合結果一覧表!M108</f>
        <v>1</v>
      </c>
      <c r="N21" s="177">
        <f>試合結果一覧表!N108</f>
        <v>5</v>
      </c>
      <c r="O21" s="180" t="str">
        <f>試合結果一覧表!O108</f>
        <v>かじの葉</v>
      </c>
      <c r="P21" s="231">
        <f>試合結果一覧表!P108</f>
        <v>21</v>
      </c>
      <c r="Q21" s="181" t="str">
        <f>試合結果一覧表!Q108</f>
        <v>×</v>
      </c>
      <c r="R21" s="231">
        <f>試合結果一覧表!R108</f>
        <v>20</v>
      </c>
      <c r="S21" s="177">
        <f>試合結果一覧表!S108</f>
        <v>4</v>
      </c>
      <c r="T21" s="169" t="str">
        <f>試合結果一覧表!T108</f>
        <v>富岡南VBC</v>
      </c>
      <c r="U21" s="175">
        <f>試合結果一覧表!U108</f>
        <v>3</v>
      </c>
      <c r="V21" s="234" t="str">
        <f>試合結果一覧表!V108</f>
        <v>コンセルヴァ</v>
      </c>
      <c r="X21" s="627"/>
      <c r="Y21" s="31">
        <v>2</v>
      </c>
      <c r="Z21" s="30" t="str">
        <f>試合結果一覧表!Z108</f>
        <v>白馬スノー</v>
      </c>
    </row>
    <row r="22" spans="2:26" ht="28.5" customHeight="1">
      <c r="B22" s="4">
        <f>試合結果一覧表!B109</f>
        <v>2</v>
      </c>
      <c r="C22" s="172">
        <f>試合結果一覧表!C109</f>
        <v>6</v>
      </c>
      <c r="D22" s="182" t="str">
        <f>試合結果一覧表!D109</f>
        <v>戸倉</v>
      </c>
      <c r="E22" s="232">
        <f>試合結果一覧表!E109</f>
        <v>11</v>
      </c>
      <c r="F22" s="16" t="str">
        <f>試合結果一覧表!F109</f>
        <v>×</v>
      </c>
      <c r="G22" s="232">
        <f>試合結果一覧表!G109</f>
        <v>21</v>
      </c>
      <c r="H22" s="172">
        <f>試合結果一覧表!H109</f>
        <v>3</v>
      </c>
      <c r="I22" s="240" t="str">
        <f>試合結果一覧表!I109</f>
        <v>コンセルヴァ</v>
      </c>
      <c r="J22" s="172">
        <f>試合結果一覧表!J109</f>
        <v>1</v>
      </c>
      <c r="K22" s="7" t="str">
        <f>試合結果一覧表!K109</f>
        <v>みらくる</v>
      </c>
      <c r="M22" s="4">
        <f>試合結果一覧表!M109</f>
        <v>2</v>
      </c>
      <c r="N22" s="172">
        <f>試合結果一覧表!N109</f>
        <v>2</v>
      </c>
      <c r="O22" s="182" t="str">
        <f>試合結果一覧表!O109</f>
        <v>白馬スノー</v>
      </c>
      <c r="P22" s="232">
        <f>試合結果一覧表!P109</f>
        <v>15</v>
      </c>
      <c r="Q22" s="16" t="str">
        <f>試合結果一覧表!Q109</f>
        <v>×</v>
      </c>
      <c r="R22" s="232">
        <f>試合結果一覧表!R109</f>
        <v>21</v>
      </c>
      <c r="S22" s="172">
        <f>試合結果一覧表!S109</f>
        <v>4</v>
      </c>
      <c r="T22" s="240" t="str">
        <f>試合結果一覧表!T109</f>
        <v>富岡南VBC</v>
      </c>
      <c r="U22" s="172">
        <f>試合結果一覧表!U109</f>
        <v>5</v>
      </c>
      <c r="V22" s="7" t="str">
        <f>試合結果一覧表!V109</f>
        <v>かじの葉</v>
      </c>
      <c r="X22" s="627"/>
      <c r="Y22" s="31">
        <v>3</v>
      </c>
      <c r="Z22" s="30" t="str">
        <f>試合結果一覧表!Z109</f>
        <v>コンセルヴァ</v>
      </c>
    </row>
    <row r="23" spans="2:26" ht="28.5" customHeight="1">
      <c r="B23" s="239">
        <f>試合結果一覧表!B110</f>
        <v>3</v>
      </c>
      <c r="C23" s="172">
        <f>試合結果一覧表!C110</f>
        <v>6</v>
      </c>
      <c r="D23" s="241" t="str">
        <f>試合結果一覧表!D110</f>
        <v>戸倉</v>
      </c>
      <c r="E23" s="232">
        <f>試合結果一覧表!E110</f>
        <v>18</v>
      </c>
      <c r="F23" s="16" t="str">
        <f>試合結果一覧表!F110</f>
        <v>×</v>
      </c>
      <c r="G23" s="232">
        <f>試合結果一覧表!G110</f>
        <v>21</v>
      </c>
      <c r="H23" s="172">
        <f>試合結果一覧表!H110</f>
        <v>5</v>
      </c>
      <c r="I23" s="240" t="str">
        <f>試合結果一覧表!I110</f>
        <v>かじの葉</v>
      </c>
      <c r="J23" s="172">
        <f>試合結果一覧表!J110</f>
        <v>2</v>
      </c>
      <c r="K23" s="7" t="str">
        <f>試合結果一覧表!K110</f>
        <v>白馬スノー</v>
      </c>
      <c r="M23" s="239">
        <f>試合結果一覧表!M110</f>
        <v>3</v>
      </c>
      <c r="N23" s="172">
        <f>試合結果一覧表!N110</f>
        <v>3</v>
      </c>
      <c r="O23" s="241" t="str">
        <f>試合結果一覧表!O110</f>
        <v>コンセルヴァ</v>
      </c>
      <c r="P23" s="232">
        <f>試合結果一覧表!P110</f>
        <v>14</v>
      </c>
      <c r="Q23" s="16" t="str">
        <f>試合結果一覧表!Q110</f>
        <v>×</v>
      </c>
      <c r="R23" s="232">
        <f>試合結果一覧表!R110</f>
        <v>21</v>
      </c>
      <c r="S23" s="172">
        <f>試合結果一覧表!S110</f>
        <v>1</v>
      </c>
      <c r="T23" s="240" t="str">
        <f>試合結果一覧表!T110</f>
        <v>みらくる</v>
      </c>
      <c r="U23" s="172">
        <f>試合結果一覧表!U110</f>
        <v>4</v>
      </c>
      <c r="V23" s="7" t="str">
        <f>試合結果一覧表!V110</f>
        <v>富岡南VBC</v>
      </c>
      <c r="X23" s="627"/>
      <c r="Y23" s="31">
        <v>4</v>
      </c>
      <c r="Z23" s="30" t="str">
        <f>試合結果一覧表!Z110</f>
        <v>富岡南VBC</v>
      </c>
    </row>
    <row r="24" spans="2:26" ht="28.5" customHeight="1">
      <c r="B24" s="239">
        <f>試合結果一覧表!B111</f>
        <v>4</v>
      </c>
      <c r="C24" s="176">
        <f>試合結果一覧表!C111</f>
        <v>1</v>
      </c>
      <c r="D24" s="241" t="str">
        <f>試合結果一覧表!D111</f>
        <v>みらくる</v>
      </c>
      <c r="E24" s="233">
        <f>試合結果一覧表!E111</f>
        <v>21</v>
      </c>
      <c r="F24" s="178" t="str">
        <f>試合結果一覧表!F111</f>
        <v>×</v>
      </c>
      <c r="G24" s="233">
        <f>試合結果一覧表!G111</f>
        <v>16</v>
      </c>
      <c r="H24" s="176">
        <f>試合結果一覧表!H111</f>
        <v>4</v>
      </c>
      <c r="I24" s="240" t="str">
        <f>試合結果一覧表!I111</f>
        <v>富岡南VBC</v>
      </c>
      <c r="J24" s="172">
        <f>試合結果一覧表!J111</f>
        <v>6</v>
      </c>
      <c r="K24" s="7" t="str">
        <f>試合結果一覧表!K111</f>
        <v>戸倉</v>
      </c>
      <c r="M24" s="239">
        <f>試合結果一覧表!M111</f>
        <v>4</v>
      </c>
      <c r="N24" s="176">
        <f>試合結果一覧表!N111</f>
        <v>2</v>
      </c>
      <c r="O24" s="241" t="str">
        <f>試合結果一覧表!O111</f>
        <v>白馬スノー</v>
      </c>
      <c r="P24" s="233">
        <f>試合結果一覧表!P111</f>
        <v>19</v>
      </c>
      <c r="Q24" s="178" t="str">
        <f>試合結果一覧表!Q111</f>
        <v>×</v>
      </c>
      <c r="R24" s="233">
        <f>試合結果一覧表!R111</f>
        <v>21</v>
      </c>
      <c r="S24" s="176">
        <f>試合結果一覧表!S111</f>
        <v>5</v>
      </c>
      <c r="T24" s="240" t="str">
        <f>試合結果一覧表!T111</f>
        <v>かじの葉</v>
      </c>
      <c r="U24" s="172">
        <f>試合結果一覧表!U111</f>
        <v>3</v>
      </c>
      <c r="V24" s="7" t="str">
        <f>試合結果一覧表!V111</f>
        <v>コンセルヴァ</v>
      </c>
      <c r="X24" s="627"/>
      <c r="Y24" s="31">
        <v>5</v>
      </c>
      <c r="Z24" s="30" t="str">
        <f>試合結果一覧表!Z111</f>
        <v>かじの葉</v>
      </c>
    </row>
    <row r="25" spans="2:26" ht="28.5" customHeight="1">
      <c r="B25" s="239">
        <f>試合結果一覧表!B112</f>
        <v>5</v>
      </c>
      <c r="C25" s="172">
        <f>試合結果一覧表!C112</f>
        <v>6</v>
      </c>
      <c r="D25" s="241" t="str">
        <f>試合結果一覧表!D112</f>
        <v>戸倉</v>
      </c>
      <c r="E25" s="232">
        <f>試合結果一覧表!E112</f>
        <v>21</v>
      </c>
      <c r="F25" s="16" t="str">
        <f>試合結果一覧表!F112</f>
        <v>×</v>
      </c>
      <c r="G25" s="232">
        <f>試合結果一覧表!G112</f>
        <v>20</v>
      </c>
      <c r="H25" s="172">
        <f>試合結果一覧表!H112</f>
        <v>1</v>
      </c>
      <c r="I25" s="240" t="str">
        <f>試合結果一覧表!I112</f>
        <v>みらくる</v>
      </c>
      <c r="J25" s="172">
        <f>試合結果一覧表!J112</f>
        <v>4</v>
      </c>
      <c r="K25" s="7" t="str">
        <f>試合結果一覧表!K112</f>
        <v>富岡南VBC</v>
      </c>
      <c r="M25" s="239">
        <f>試合結果一覧表!M112</f>
        <v>5</v>
      </c>
      <c r="N25" s="172">
        <f>試合結果一覧表!N112</f>
        <v>3</v>
      </c>
      <c r="O25" s="241" t="str">
        <f>試合結果一覧表!O112</f>
        <v>コンセルヴァ</v>
      </c>
      <c r="P25" s="232">
        <f>試合結果一覧表!P112</f>
        <v>12</v>
      </c>
      <c r="Q25" s="16" t="str">
        <f>試合結果一覧表!Q112</f>
        <v>×</v>
      </c>
      <c r="R25" s="232">
        <f>試合結果一覧表!R112</f>
        <v>21</v>
      </c>
      <c r="S25" s="172">
        <f>試合結果一覧表!S112</f>
        <v>2</v>
      </c>
      <c r="T25" s="240" t="str">
        <f>試合結果一覧表!T112</f>
        <v>白馬スノー</v>
      </c>
      <c r="U25" s="172">
        <f>試合結果一覧表!U112</f>
        <v>5</v>
      </c>
      <c r="V25" s="7" t="str">
        <f>試合結果一覧表!V112</f>
        <v>かじの葉</v>
      </c>
      <c r="X25" s="627"/>
      <c r="Y25" s="31">
        <v>6</v>
      </c>
      <c r="Z25" s="30" t="str">
        <f>試合結果一覧表!Z112</f>
        <v>戸倉</v>
      </c>
    </row>
    <row r="26" spans="2:26" ht="28.5" customHeight="1" thickBot="1">
      <c r="B26" s="4">
        <f>試合結果一覧表!B113</f>
        <v>6</v>
      </c>
      <c r="C26" s="172">
        <f>試合結果一覧表!C113</f>
        <v>4</v>
      </c>
      <c r="D26" s="182" t="str">
        <f>試合結果一覧表!D113</f>
        <v>富岡南VBC</v>
      </c>
      <c r="E26" s="232">
        <f>試合結果一覧表!E113</f>
        <v>14</v>
      </c>
      <c r="F26" s="16" t="str">
        <f>試合結果一覧表!F113</f>
        <v>×</v>
      </c>
      <c r="G26" s="232">
        <f>試合結果一覧表!G113</f>
        <v>21</v>
      </c>
      <c r="H26" s="172">
        <f>試合結果一覧表!H113</f>
        <v>6</v>
      </c>
      <c r="I26" s="170" t="str">
        <f>試合結果一覧表!I113</f>
        <v>戸倉</v>
      </c>
      <c r="J26" s="172">
        <f>試合結果一覧表!J113</f>
        <v>1</v>
      </c>
      <c r="K26" s="7" t="str">
        <f>試合結果一覧表!K113</f>
        <v>みらくる</v>
      </c>
      <c r="L26" s="48"/>
      <c r="M26" s="4">
        <f>試合結果一覧表!M113</f>
        <v>6</v>
      </c>
      <c r="N26" s="172">
        <f>試合結果一覧表!N113</f>
        <v>5</v>
      </c>
      <c r="O26" s="182" t="str">
        <f>試合結果一覧表!O113</f>
        <v>かじの葉</v>
      </c>
      <c r="P26" s="232">
        <f>試合結果一覧表!P113</f>
        <v>21</v>
      </c>
      <c r="Q26" s="16" t="str">
        <f>試合結果一覧表!Q113</f>
        <v>×</v>
      </c>
      <c r="R26" s="232">
        <f>試合結果一覧表!R113</f>
        <v>10</v>
      </c>
      <c r="S26" s="172">
        <f>試合結果一覧表!S113</f>
        <v>3</v>
      </c>
      <c r="T26" s="170" t="str">
        <f>試合結果一覧表!T113</f>
        <v>コンセルヴァ</v>
      </c>
      <c r="U26" s="172">
        <f>試合結果一覧表!U113</f>
        <v>2</v>
      </c>
      <c r="V26" s="7" t="str">
        <f>試合結果一覧表!V113</f>
        <v>白馬スノー</v>
      </c>
      <c r="X26" s="628"/>
      <c r="Y26" s="32">
        <v>7</v>
      </c>
      <c r="Z26" s="30">
        <f>試合結果一覧表!Z113</f>
        <v>0</v>
      </c>
    </row>
    <row r="27" spans="2:26" ht="28.5" customHeight="1" thickBot="1">
      <c r="B27" s="6">
        <f>試合結果一覧表!B114</f>
        <v>7</v>
      </c>
      <c r="C27" s="174">
        <f>試合結果一覧表!C114</f>
        <v>5</v>
      </c>
      <c r="D27" s="183" t="str">
        <f>試合結果一覧表!D114</f>
        <v>かじの葉</v>
      </c>
      <c r="E27" s="243">
        <f>試合結果一覧表!E114</f>
        <v>16</v>
      </c>
      <c r="F27" s="179" t="str">
        <f>試合結果一覧表!F114</f>
        <v>×</v>
      </c>
      <c r="G27" s="243">
        <f>試合結果一覧表!G114</f>
        <v>21</v>
      </c>
      <c r="H27" s="173">
        <f>試合結果一覧表!H114</f>
        <v>1</v>
      </c>
      <c r="I27" s="171" t="str">
        <f>試合結果一覧表!I114</f>
        <v>みらくる</v>
      </c>
      <c r="J27" s="173">
        <f>試合結果一覧表!J114</f>
        <v>6</v>
      </c>
      <c r="K27" s="8" t="str">
        <f>試合結果一覧表!K114</f>
        <v>戸倉</v>
      </c>
      <c r="L27" s="49"/>
      <c r="M27" s="6">
        <f>試合結果一覧表!M114</f>
        <v>7</v>
      </c>
      <c r="N27" s="174">
        <f>試合結果一覧表!N114</f>
        <v>6</v>
      </c>
      <c r="O27" s="183" t="str">
        <f>試合結果一覧表!O114</f>
        <v>戸倉</v>
      </c>
      <c r="P27" s="243">
        <f>試合結果一覧表!P114</f>
        <v>21</v>
      </c>
      <c r="Q27" s="179" t="str">
        <f>試合結果一覧表!Q114</f>
        <v>×</v>
      </c>
      <c r="R27" s="243">
        <f>試合結果一覧表!R114</f>
        <v>12</v>
      </c>
      <c r="S27" s="173">
        <f>試合結果一覧表!S114</f>
        <v>2</v>
      </c>
      <c r="T27" s="171" t="str">
        <f>試合結果一覧表!T114</f>
        <v>白馬スノー</v>
      </c>
      <c r="U27" s="173">
        <f>試合結果一覧表!U114</f>
        <v>3</v>
      </c>
      <c r="V27" s="8" t="str">
        <f>試合結果一覧表!V114</f>
        <v>コンセルヴァ</v>
      </c>
      <c r="X27" s="20"/>
      <c r="Y27" s="20"/>
      <c r="Z27" s="20"/>
    </row>
    <row r="28" spans="2:26" ht="18.75" customHeight="1">
      <c r="N28" s="47"/>
    </row>
  </sheetData>
  <dataConsolidate/>
  <mergeCells count="9">
    <mergeCell ref="X20:X26"/>
    <mergeCell ref="E2:K2"/>
    <mergeCell ref="M2:Q2"/>
    <mergeCell ref="R2:V2"/>
    <mergeCell ref="B6:K6"/>
    <mergeCell ref="M6:V6"/>
    <mergeCell ref="X7:X13"/>
    <mergeCell ref="B19:K19"/>
    <mergeCell ref="M19:V19"/>
  </mergeCells>
  <phoneticPr fontId="2"/>
  <conditionalFormatting sqref="C15:D15 H15:K15 N15:O15 S15:V15">
    <cfRule type="cellIs" dxfId="57" priority="90" operator="equal">
      <formula>0</formula>
    </cfRule>
  </conditionalFormatting>
  <conditionalFormatting sqref="S21:V27">
    <cfRule type="cellIs" dxfId="56" priority="49" operator="equal">
      <formula>0</formula>
    </cfRule>
  </conditionalFormatting>
  <conditionalFormatting sqref="H8:K14 C8:D14">
    <cfRule type="cellIs" dxfId="55" priority="56" operator="equal">
      <formula>0</formula>
    </cfRule>
  </conditionalFormatting>
  <conditionalFormatting sqref="N8:N14">
    <cfRule type="cellIs" dxfId="54" priority="55" operator="equal">
      <formula>0</formula>
    </cfRule>
  </conditionalFormatting>
  <conditionalFormatting sqref="O8:O14">
    <cfRule type="cellIs" dxfId="53" priority="54" operator="equal">
      <formula>0</formula>
    </cfRule>
  </conditionalFormatting>
  <conditionalFormatting sqref="S8:V14">
    <cfRule type="cellIs" dxfId="52" priority="53" operator="equal">
      <formula>0</formula>
    </cfRule>
  </conditionalFormatting>
  <conditionalFormatting sqref="H21:K27 C21:D27">
    <cfRule type="cellIs" dxfId="51" priority="52" operator="equal">
      <formula>0</formula>
    </cfRule>
  </conditionalFormatting>
  <conditionalFormatting sqref="N21:N27">
    <cfRule type="cellIs" dxfId="50" priority="51" operator="equal">
      <formula>0</formula>
    </cfRule>
  </conditionalFormatting>
  <conditionalFormatting sqref="O21:O27">
    <cfRule type="cellIs" dxfId="49" priority="50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6"/>
  <sheetViews>
    <sheetView topLeftCell="A7" zoomScale="64" zoomScaleNormal="64" workbookViewId="0">
      <selection activeCell="AA27" sqref="AA27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32" style="22" customWidth="1"/>
  </cols>
  <sheetData>
    <row r="2" spans="1:26" ht="29.25">
      <c r="B2" s="249"/>
      <c r="C2" s="249"/>
      <c r="D2" s="249"/>
      <c r="E2" s="632" t="str">
        <f>試合結果一覧表!E118:K118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対戦チーム表!B33</f>
        <v>里山辺体育館</v>
      </c>
      <c r="N2" s="633"/>
      <c r="O2" s="633"/>
      <c r="P2" s="633"/>
      <c r="Q2" s="633"/>
      <c r="R2" s="634" t="str">
        <f>試合結果一覧表!R118:V118</f>
        <v>９月４日　対戦表</v>
      </c>
      <c r="S2" s="634"/>
      <c r="T2" s="634"/>
      <c r="U2" s="634"/>
      <c r="V2" s="634"/>
      <c r="X2" s="19"/>
      <c r="Y2" s="19"/>
      <c r="Z2" s="19"/>
    </row>
    <row r="4" spans="1:26" ht="26.25" customHeight="1">
      <c r="A4" s="13"/>
      <c r="B4" s="640" t="s">
        <v>17</v>
      </c>
      <c r="C4" s="640"/>
      <c r="D4" s="641"/>
      <c r="E4" s="64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1:26" ht="15.75" thickBot="1"/>
    <row r="6" spans="1:26" ht="23.25" customHeight="1" thickBot="1">
      <c r="B6" s="642" t="s">
        <v>12</v>
      </c>
      <c r="C6" s="643"/>
      <c r="D6" s="643"/>
      <c r="E6" s="643"/>
      <c r="F6" s="643"/>
      <c r="G6" s="643"/>
      <c r="H6" s="643"/>
      <c r="I6" s="643"/>
      <c r="J6" s="643"/>
      <c r="K6" s="644"/>
      <c r="L6" s="248"/>
      <c r="M6" s="642" t="s">
        <v>13</v>
      </c>
      <c r="N6" s="643"/>
      <c r="O6" s="643"/>
      <c r="P6" s="643"/>
      <c r="Q6" s="643"/>
      <c r="R6" s="643"/>
      <c r="S6" s="643"/>
      <c r="T6" s="643"/>
      <c r="U6" s="643"/>
      <c r="V6" s="644"/>
      <c r="X6" s="23" t="s">
        <v>0</v>
      </c>
      <c r="Y6" s="24" t="s">
        <v>123</v>
      </c>
      <c r="Z6" s="25" t="s">
        <v>8</v>
      </c>
    </row>
    <row r="7" spans="1:26" ht="23.2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248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26" t="str">
        <f>M2</f>
        <v>里山辺体育館</v>
      </c>
      <c r="Y7" s="31">
        <v>1</v>
      </c>
      <c r="Z7" s="27" t="str">
        <f>試合結果一覧表!Z123</f>
        <v>玉諸</v>
      </c>
    </row>
    <row r="8" spans="1:26" ht="28.5" customHeight="1" thickTop="1">
      <c r="B8" s="3">
        <f>試合結果一覧表!B124</f>
        <v>1</v>
      </c>
      <c r="C8" s="177">
        <f>試合結果一覧表!C124</f>
        <v>1</v>
      </c>
      <c r="D8" s="180" t="str">
        <f>試合結果一覧表!D124</f>
        <v>玉諸</v>
      </c>
      <c r="E8" s="231">
        <f>試合結果一覧表!E124</f>
        <v>14</v>
      </c>
      <c r="F8" s="181" t="str">
        <f>試合結果一覧表!F124</f>
        <v>×</v>
      </c>
      <c r="G8" s="231">
        <f>試合結果一覧表!G124</f>
        <v>21</v>
      </c>
      <c r="H8" s="177">
        <f>試合結果一覧表!H124</f>
        <v>2</v>
      </c>
      <c r="I8" s="169" t="str">
        <f>試合結果一覧表!I124</f>
        <v>レッドマーズ</v>
      </c>
      <c r="J8" s="175">
        <f>試合結果一覧表!J124</f>
        <v>5</v>
      </c>
      <c r="K8" s="234" t="str">
        <f>試合結果一覧表!K124</f>
        <v>富士見</v>
      </c>
      <c r="M8" s="3">
        <f>試合結果一覧表!M124</f>
        <v>1</v>
      </c>
      <c r="N8" s="177">
        <f>試合結果一覧表!N124</f>
        <v>3</v>
      </c>
      <c r="O8" s="180" t="str">
        <f>試合結果一覧表!O124</f>
        <v>高山</v>
      </c>
      <c r="P8" s="231">
        <f>試合結果一覧表!P124</f>
        <v>21</v>
      </c>
      <c r="Q8" s="181" t="str">
        <f>試合結果一覧表!Q124</f>
        <v>×</v>
      </c>
      <c r="R8" s="231">
        <f>試合結果一覧表!R124</f>
        <v>9</v>
      </c>
      <c r="S8" s="177">
        <f>試合結果一覧表!S124</f>
        <v>4</v>
      </c>
      <c r="T8" s="169" t="str">
        <f>試合結果一覧表!T124</f>
        <v>辰野</v>
      </c>
      <c r="U8" s="175">
        <f>試合結果一覧表!U124</f>
        <v>6</v>
      </c>
      <c r="V8" s="234" t="str">
        <f>試合結果一覧表!V124</f>
        <v>貢川</v>
      </c>
      <c r="X8" s="627"/>
      <c r="Y8" s="31">
        <v>2</v>
      </c>
      <c r="Z8" s="27" t="str">
        <f>試合結果一覧表!Z124</f>
        <v>レッドマーズ</v>
      </c>
    </row>
    <row r="9" spans="1:26" ht="28.5" customHeight="1">
      <c r="B9" s="4">
        <f>試合結果一覧表!B125</f>
        <v>2</v>
      </c>
      <c r="C9" s="172">
        <f>試合結果一覧表!C125</f>
        <v>5</v>
      </c>
      <c r="D9" s="182" t="str">
        <f>試合結果一覧表!D125</f>
        <v>富士見</v>
      </c>
      <c r="E9" s="232">
        <f>試合結果一覧表!E125</f>
        <v>21</v>
      </c>
      <c r="F9" s="16" t="str">
        <f>試合結果一覧表!F125</f>
        <v>×</v>
      </c>
      <c r="G9" s="232">
        <f>試合結果一覧表!G125</f>
        <v>14</v>
      </c>
      <c r="H9" s="172">
        <f>試合結果一覧表!H125</f>
        <v>6</v>
      </c>
      <c r="I9" s="240" t="str">
        <f>試合結果一覧表!I125</f>
        <v>貢川</v>
      </c>
      <c r="J9" s="172">
        <f>試合結果一覧表!J125</f>
        <v>2</v>
      </c>
      <c r="K9" s="7" t="str">
        <f>試合結果一覧表!K125</f>
        <v>レッドマーズ</v>
      </c>
      <c r="M9" s="4">
        <f>試合結果一覧表!M125</f>
        <v>2</v>
      </c>
      <c r="N9" s="172">
        <f>試合結果一覧表!N125</f>
        <v>7</v>
      </c>
      <c r="O9" s="182" t="str">
        <f>試合結果一覧表!O125</f>
        <v>清水</v>
      </c>
      <c r="P9" s="232">
        <f>試合結果一覧表!P125</f>
        <v>21</v>
      </c>
      <c r="Q9" s="16" t="str">
        <f>試合結果一覧表!Q125</f>
        <v>×</v>
      </c>
      <c r="R9" s="232">
        <f>試合結果一覧表!R125</f>
        <v>19</v>
      </c>
      <c r="S9" s="172">
        <f>試合結果一覧表!S125</f>
        <v>1</v>
      </c>
      <c r="T9" s="240" t="str">
        <f>試合結果一覧表!T125</f>
        <v>玉諸</v>
      </c>
      <c r="U9" s="172">
        <f>試合結果一覧表!U125</f>
        <v>3</v>
      </c>
      <c r="V9" s="7" t="str">
        <f>試合結果一覧表!V125</f>
        <v>高山</v>
      </c>
      <c r="X9" s="627"/>
      <c r="Y9" s="31">
        <v>3</v>
      </c>
      <c r="Z9" s="27" t="str">
        <f>試合結果一覧表!Z125</f>
        <v>高山</v>
      </c>
    </row>
    <row r="10" spans="1:26" ht="28.5" customHeight="1">
      <c r="B10" s="239">
        <f>試合結果一覧表!B126</f>
        <v>3</v>
      </c>
      <c r="C10" s="172">
        <f>試合結果一覧表!C126</f>
        <v>2</v>
      </c>
      <c r="D10" s="241" t="str">
        <f>試合結果一覧表!D126</f>
        <v>レッドマーズ</v>
      </c>
      <c r="E10" s="232">
        <f>試合結果一覧表!E126</f>
        <v>21</v>
      </c>
      <c r="F10" s="16" t="str">
        <f>試合結果一覧表!F126</f>
        <v>×</v>
      </c>
      <c r="G10" s="232">
        <f>試合結果一覧表!G126</f>
        <v>16</v>
      </c>
      <c r="H10" s="172">
        <f>試合結果一覧表!H126</f>
        <v>3</v>
      </c>
      <c r="I10" s="240" t="str">
        <f>試合結果一覧表!I126</f>
        <v>高山</v>
      </c>
      <c r="J10" s="172">
        <f>試合結果一覧表!J126</f>
        <v>1</v>
      </c>
      <c r="K10" s="7" t="str">
        <f>試合結果一覧表!K126</f>
        <v>玉諸</v>
      </c>
      <c r="M10" s="239">
        <f>試合結果一覧表!M126</f>
        <v>3</v>
      </c>
      <c r="N10" s="172">
        <f>試合結果一覧表!N126</f>
        <v>4</v>
      </c>
      <c r="O10" s="241" t="str">
        <f>試合結果一覧表!O126</f>
        <v>辰野</v>
      </c>
      <c r="P10" s="232">
        <f>試合結果一覧表!P126</f>
        <v>18</v>
      </c>
      <c r="Q10" s="16" t="str">
        <f>試合結果一覧表!Q126</f>
        <v>×</v>
      </c>
      <c r="R10" s="232">
        <f>試合結果一覧表!R126</f>
        <v>21</v>
      </c>
      <c r="S10" s="172">
        <f>試合結果一覧表!S126</f>
        <v>5</v>
      </c>
      <c r="T10" s="240" t="str">
        <f>試合結果一覧表!T126</f>
        <v>富士見</v>
      </c>
      <c r="U10" s="172">
        <f>試合結果一覧表!U126</f>
        <v>7</v>
      </c>
      <c r="V10" s="7" t="str">
        <f>試合結果一覧表!V126</f>
        <v>清水</v>
      </c>
      <c r="X10" s="627"/>
      <c r="Y10" s="31">
        <v>4</v>
      </c>
      <c r="Z10" s="27" t="str">
        <f>試合結果一覧表!Z126</f>
        <v>辰野</v>
      </c>
    </row>
    <row r="11" spans="1:26" ht="28.5" customHeight="1">
      <c r="B11" s="239">
        <f>試合結果一覧表!B127</f>
        <v>4</v>
      </c>
      <c r="C11" s="176">
        <f>試合結果一覧表!C127</f>
        <v>6</v>
      </c>
      <c r="D11" s="241" t="str">
        <f>試合結果一覧表!D127</f>
        <v>貢川</v>
      </c>
      <c r="E11" s="233">
        <f>試合結果一覧表!E127</f>
        <v>9</v>
      </c>
      <c r="F11" s="178" t="str">
        <f>試合結果一覧表!F127</f>
        <v>×</v>
      </c>
      <c r="G11" s="233">
        <f>試合結果一覧表!G127</f>
        <v>21</v>
      </c>
      <c r="H11" s="176">
        <f>試合結果一覧表!H127</f>
        <v>7</v>
      </c>
      <c r="I11" s="240" t="str">
        <f>試合結果一覧表!I127</f>
        <v>清水</v>
      </c>
      <c r="J11" s="172">
        <f>試合結果一覧表!J127</f>
        <v>5</v>
      </c>
      <c r="K11" s="7" t="str">
        <f>試合結果一覧表!K127</f>
        <v>富士見</v>
      </c>
      <c r="M11" s="239">
        <f>試合結果一覧表!M127</f>
        <v>4</v>
      </c>
      <c r="N11" s="176">
        <f>試合結果一覧表!N127</f>
        <v>1</v>
      </c>
      <c r="O11" s="241" t="str">
        <f>試合結果一覧表!O127</f>
        <v>玉諸</v>
      </c>
      <c r="P11" s="233">
        <f>試合結果一覧表!P127</f>
        <v>19</v>
      </c>
      <c r="Q11" s="178" t="str">
        <f>試合結果一覧表!Q127</f>
        <v>×</v>
      </c>
      <c r="R11" s="233">
        <f>試合結果一覧表!R127</f>
        <v>21</v>
      </c>
      <c r="S11" s="176">
        <f>試合結果一覧表!S127</f>
        <v>3</v>
      </c>
      <c r="T11" s="240" t="str">
        <f>試合結果一覧表!T127</f>
        <v>高山</v>
      </c>
      <c r="U11" s="172">
        <f>試合結果一覧表!U127</f>
        <v>4</v>
      </c>
      <c r="V11" s="7" t="str">
        <f>試合結果一覧表!V127</f>
        <v>辰野</v>
      </c>
      <c r="X11" s="627"/>
      <c r="Y11" s="31">
        <v>5</v>
      </c>
      <c r="Z11" s="27" t="str">
        <f>試合結果一覧表!Z127</f>
        <v>富士見</v>
      </c>
    </row>
    <row r="12" spans="1:26" ht="28.5" customHeight="1">
      <c r="B12" s="239">
        <f>試合結果一覧表!B128</f>
        <v>5</v>
      </c>
      <c r="C12" s="172">
        <f>試合結果一覧表!C128</f>
        <v>2</v>
      </c>
      <c r="D12" s="241" t="str">
        <f>試合結果一覧表!D128</f>
        <v>レッドマーズ</v>
      </c>
      <c r="E12" s="232">
        <f>試合結果一覧表!E128</f>
        <v>8</v>
      </c>
      <c r="F12" s="16" t="str">
        <f>試合結果一覧表!F128</f>
        <v>×</v>
      </c>
      <c r="G12" s="232">
        <f>試合結果一覧表!G128</f>
        <v>21</v>
      </c>
      <c r="H12" s="172">
        <f>試合結果一覧表!H128</f>
        <v>4</v>
      </c>
      <c r="I12" s="240" t="str">
        <f>試合結果一覧表!I128</f>
        <v>辰野</v>
      </c>
      <c r="J12" s="172">
        <f>試合結果一覧表!J128</f>
        <v>6</v>
      </c>
      <c r="K12" s="7" t="str">
        <f>試合結果一覧表!K128</f>
        <v>貢川</v>
      </c>
      <c r="M12" s="239">
        <f>試合結果一覧表!M128</f>
        <v>5</v>
      </c>
      <c r="N12" s="172">
        <f>試合結果一覧表!N128</f>
        <v>3</v>
      </c>
      <c r="O12" s="241" t="str">
        <f>試合結果一覧表!O128</f>
        <v>高山</v>
      </c>
      <c r="P12" s="232">
        <f>試合結果一覧表!P128</f>
        <v>19</v>
      </c>
      <c r="Q12" s="16" t="str">
        <f>試合結果一覧表!Q128</f>
        <v>×</v>
      </c>
      <c r="R12" s="232">
        <f>試合結果一覧表!R128</f>
        <v>21</v>
      </c>
      <c r="S12" s="172">
        <f>試合結果一覧表!S128</f>
        <v>5</v>
      </c>
      <c r="T12" s="240" t="str">
        <f>試合結果一覧表!T128</f>
        <v>富士見</v>
      </c>
      <c r="U12" s="172">
        <f>試合結果一覧表!U128</f>
        <v>7</v>
      </c>
      <c r="V12" s="7" t="str">
        <f>試合結果一覧表!V128</f>
        <v>清水</v>
      </c>
      <c r="X12" s="627"/>
      <c r="Y12" s="31">
        <v>6</v>
      </c>
      <c r="Z12" s="27" t="str">
        <f>試合結果一覧表!Z128</f>
        <v>貢川</v>
      </c>
    </row>
    <row r="13" spans="1:26" ht="28.5" customHeight="1" thickBot="1">
      <c r="B13" s="4">
        <f>試合結果一覧表!B129</f>
        <v>6</v>
      </c>
      <c r="C13" s="172">
        <f>試合結果一覧表!C129</f>
        <v>6</v>
      </c>
      <c r="D13" s="182" t="str">
        <f>試合結果一覧表!D129</f>
        <v>貢川</v>
      </c>
      <c r="E13" s="232">
        <f>試合結果一覧表!E129</f>
        <v>21</v>
      </c>
      <c r="F13" s="16" t="str">
        <f>試合結果一覧表!F129</f>
        <v>×</v>
      </c>
      <c r="G13" s="232">
        <f>試合結果一覧表!G129</f>
        <v>12</v>
      </c>
      <c r="H13" s="172">
        <f>試合結果一覧表!H129</f>
        <v>1</v>
      </c>
      <c r="I13" s="170" t="str">
        <f>試合結果一覧表!I129</f>
        <v>玉諸</v>
      </c>
      <c r="J13" s="172">
        <f>試合結果一覧表!J129</f>
        <v>3</v>
      </c>
      <c r="K13" s="7" t="str">
        <f>試合結果一覧表!K129</f>
        <v>高山</v>
      </c>
      <c r="L13" s="48"/>
      <c r="M13" s="4">
        <f>試合結果一覧表!M129</f>
        <v>6</v>
      </c>
      <c r="N13" s="172">
        <f>試合結果一覧表!N129</f>
        <v>7</v>
      </c>
      <c r="O13" s="182" t="str">
        <f>試合結果一覧表!O129</f>
        <v>清水</v>
      </c>
      <c r="P13" s="232">
        <f>試合結果一覧表!P129</f>
        <v>18</v>
      </c>
      <c r="Q13" s="16" t="str">
        <f>試合結果一覧表!Q129</f>
        <v>×</v>
      </c>
      <c r="R13" s="232">
        <f>試合結果一覧表!R129</f>
        <v>21</v>
      </c>
      <c r="S13" s="172">
        <f>試合結果一覧表!S129</f>
        <v>2</v>
      </c>
      <c r="T13" s="170" t="str">
        <f>試合結果一覧表!T129</f>
        <v>レッドマーズ</v>
      </c>
      <c r="U13" s="172">
        <f>試合結果一覧表!U129</f>
        <v>4</v>
      </c>
      <c r="V13" s="7" t="str">
        <f>試合結果一覧表!V129</f>
        <v>辰野</v>
      </c>
      <c r="X13" s="628"/>
      <c r="Y13" s="32">
        <v>7</v>
      </c>
      <c r="Z13" s="284" t="str">
        <f>試合結果一覧表!Z129</f>
        <v>清水</v>
      </c>
    </row>
    <row r="14" spans="1:26" ht="28.5" customHeight="1" thickBot="1">
      <c r="B14" s="6">
        <f>試合結果一覧表!B130</f>
        <v>7</v>
      </c>
      <c r="C14" s="174">
        <f>試合結果一覧表!C130</f>
        <v>4</v>
      </c>
      <c r="D14" s="183" t="str">
        <f>試合結果一覧表!D130</f>
        <v>辰野</v>
      </c>
      <c r="E14" s="243">
        <f>試合結果一覧表!E130</f>
        <v>21</v>
      </c>
      <c r="F14" s="179" t="str">
        <f>試合結果一覧表!F130</f>
        <v>×</v>
      </c>
      <c r="G14" s="243">
        <f>試合結果一覧表!G130</f>
        <v>14</v>
      </c>
      <c r="H14" s="173">
        <f>試合結果一覧表!H130</f>
        <v>6</v>
      </c>
      <c r="I14" s="171" t="str">
        <f>試合結果一覧表!I130</f>
        <v>貢川</v>
      </c>
      <c r="J14" s="173">
        <f>試合結果一覧表!J130</f>
        <v>1</v>
      </c>
      <c r="K14" s="8" t="str">
        <f>試合結果一覧表!K130</f>
        <v>玉諸</v>
      </c>
      <c r="L14" s="49"/>
      <c r="M14" s="6">
        <f>試合結果一覧表!M130</f>
        <v>7</v>
      </c>
      <c r="N14" s="174">
        <f>試合結果一覧表!N130</f>
        <v>5</v>
      </c>
      <c r="O14" s="183" t="str">
        <f>試合結果一覧表!O130</f>
        <v>富士見</v>
      </c>
      <c r="P14" s="243">
        <f>試合結果一覧表!P130</f>
        <v>17</v>
      </c>
      <c r="Q14" s="179" t="str">
        <f>試合結果一覧表!Q130</f>
        <v>×</v>
      </c>
      <c r="R14" s="243">
        <f>試合結果一覧表!R130</f>
        <v>21</v>
      </c>
      <c r="S14" s="173">
        <f>試合結果一覧表!S130</f>
        <v>7</v>
      </c>
      <c r="T14" s="171" t="str">
        <f>試合結果一覧表!T130</f>
        <v>清水</v>
      </c>
      <c r="U14" s="173">
        <f>試合結果一覧表!U130</f>
        <v>2</v>
      </c>
      <c r="V14" s="8" t="str">
        <f>試合結果一覧表!V130</f>
        <v>レッドマーズ</v>
      </c>
      <c r="X14" s="44"/>
      <c r="Y14" s="20"/>
      <c r="Z14" s="285"/>
    </row>
    <row r="15" spans="1:26" ht="16.5">
      <c r="B15" s="248"/>
      <c r="C15" s="247"/>
      <c r="E15" s="248"/>
      <c r="F15" s="248"/>
      <c r="G15" s="248"/>
      <c r="H15" s="248"/>
      <c r="J15" s="248"/>
      <c r="L15" s="248"/>
      <c r="M15" s="248"/>
      <c r="N15" s="248"/>
      <c r="P15" s="248"/>
      <c r="Q15" s="248"/>
      <c r="R15" s="248"/>
      <c r="S15" s="248"/>
      <c r="U15" s="248"/>
      <c r="X15" s="20"/>
      <c r="Y15" s="20"/>
      <c r="Z15" s="20"/>
    </row>
    <row r="16" spans="1:26" ht="26.25" customHeight="1">
      <c r="B16" s="640" t="s">
        <v>18</v>
      </c>
      <c r="C16" s="640"/>
      <c r="D16" s="641"/>
      <c r="E16" s="641"/>
      <c r="F16" s="12"/>
      <c r="G16" s="12"/>
      <c r="H16" s="12"/>
      <c r="I16" s="12"/>
      <c r="J16" s="12"/>
      <c r="K16" s="12"/>
      <c r="L16" s="248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21" t="s">
        <v>11</v>
      </c>
      <c r="Y16" s="20"/>
      <c r="Z16" s="20"/>
    </row>
    <row r="17" spans="2:26" ht="15.75" thickBot="1">
      <c r="B17" s="248"/>
      <c r="C17" s="248"/>
      <c r="E17" s="248"/>
      <c r="F17" s="248"/>
      <c r="G17" s="248"/>
      <c r="H17" s="248"/>
      <c r="J17" s="248"/>
      <c r="L17" s="248"/>
      <c r="M17" s="248"/>
      <c r="N17" s="248"/>
      <c r="P17" s="248"/>
      <c r="Q17" s="248"/>
      <c r="R17" s="248"/>
      <c r="S17" s="248"/>
      <c r="U17" s="248"/>
      <c r="Z17" s="286"/>
    </row>
    <row r="18" spans="2:26" ht="24.75" customHeight="1" thickBot="1">
      <c r="B18" s="642" t="s">
        <v>12</v>
      </c>
      <c r="C18" s="643"/>
      <c r="D18" s="643"/>
      <c r="E18" s="643"/>
      <c r="F18" s="643"/>
      <c r="G18" s="643"/>
      <c r="H18" s="643"/>
      <c r="I18" s="643"/>
      <c r="J18" s="643"/>
      <c r="K18" s="644"/>
      <c r="L18" s="248"/>
      <c r="M18" s="642" t="s">
        <v>13</v>
      </c>
      <c r="N18" s="643"/>
      <c r="O18" s="643"/>
      <c r="P18" s="643"/>
      <c r="Q18" s="643"/>
      <c r="R18" s="643"/>
      <c r="S18" s="643"/>
      <c r="T18" s="643"/>
      <c r="U18" s="643"/>
      <c r="V18" s="644"/>
      <c r="X18" s="23" t="s">
        <v>0</v>
      </c>
      <c r="Y18" s="24" t="s">
        <v>123</v>
      </c>
      <c r="Z18" s="25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248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26" t="str">
        <f>X7</f>
        <v>里山辺体育館</v>
      </c>
      <c r="Y19" s="31">
        <v>1</v>
      </c>
      <c r="Z19" s="27" t="str">
        <f>試合結果一覧表!Z135</f>
        <v>高山</v>
      </c>
    </row>
    <row r="20" spans="2:26" ht="28.5" customHeight="1" thickTop="1">
      <c r="B20" s="3">
        <f>試合結果一覧表!B136</f>
        <v>1</v>
      </c>
      <c r="C20" s="177">
        <f>試合結果一覧表!C136</f>
        <v>1</v>
      </c>
      <c r="D20" s="180" t="str">
        <f>試合結果一覧表!D136</f>
        <v>高山</v>
      </c>
      <c r="E20" s="231">
        <f>試合結果一覧表!E136</f>
        <v>21</v>
      </c>
      <c r="F20" s="181" t="str">
        <f>試合結果一覧表!F136</f>
        <v>×</v>
      </c>
      <c r="G20" s="231">
        <f>試合結果一覧表!G136</f>
        <v>13</v>
      </c>
      <c r="H20" s="177">
        <f>試合結果一覧表!H136</f>
        <v>2</v>
      </c>
      <c r="I20" s="169" t="str">
        <f>試合結果一覧表!I136</f>
        <v>富士見</v>
      </c>
      <c r="J20" s="175">
        <f>試合結果一覧表!J136</f>
        <v>5</v>
      </c>
      <c r="K20" s="234" t="str">
        <f>試合結果一覧表!K136</f>
        <v>八潮</v>
      </c>
      <c r="M20" s="3">
        <f>試合結果一覧表!M136</f>
        <v>1</v>
      </c>
      <c r="N20" s="177">
        <f>試合結果一覧表!N136</f>
        <v>3</v>
      </c>
      <c r="O20" s="180" t="str">
        <f>試合結果一覧表!O136</f>
        <v>湯之谷</v>
      </c>
      <c r="P20" s="231">
        <f>試合結果一覧表!P136</f>
        <v>20</v>
      </c>
      <c r="Q20" s="181" t="str">
        <f>試合結果一覧表!Q136</f>
        <v>×</v>
      </c>
      <c r="R20" s="231">
        <f>試合結果一覧表!R136</f>
        <v>21</v>
      </c>
      <c r="S20" s="177">
        <f>試合結果一覧表!S136</f>
        <v>4</v>
      </c>
      <c r="T20" s="169" t="str">
        <f>試合結果一覧表!T136</f>
        <v>喬木</v>
      </c>
      <c r="U20" s="175">
        <f>試合結果一覧表!U136</f>
        <v>6</v>
      </c>
      <c r="V20" s="234" t="str">
        <f>試合結果一覧表!V136</f>
        <v>清水</v>
      </c>
      <c r="X20" s="627"/>
      <c r="Y20" s="31">
        <v>2</v>
      </c>
      <c r="Z20" s="27" t="str">
        <f>試合結果一覧表!Z136</f>
        <v>富士見</v>
      </c>
    </row>
    <row r="21" spans="2:26" ht="28.5" customHeight="1">
      <c r="B21" s="4">
        <f>試合結果一覧表!B137</f>
        <v>2</v>
      </c>
      <c r="C21" s="172">
        <f>試合結果一覧表!C137</f>
        <v>5</v>
      </c>
      <c r="D21" s="182" t="str">
        <f>試合結果一覧表!D137</f>
        <v>八潮</v>
      </c>
      <c r="E21" s="232">
        <f>試合結果一覧表!E137</f>
        <v>21</v>
      </c>
      <c r="F21" s="16" t="str">
        <f>試合結果一覧表!F137</f>
        <v>×</v>
      </c>
      <c r="G21" s="232">
        <f>試合結果一覧表!G137</f>
        <v>12</v>
      </c>
      <c r="H21" s="172">
        <f>試合結果一覧表!H137</f>
        <v>6</v>
      </c>
      <c r="I21" s="240" t="str">
        <f>試合結果一覧表!I137</f>
        <v>清水</v>
      </c>
      <c r="J21" s="172">
        <f>試合結果一覧表!J137</f>
        <v>1</v>
      </c>
      <c r="K21" s="7" t="str">
        <f>試合結果一覧表!K137</f>
        <v>高山</v>
      </c>
      <c r="M21" s="4">
        <f>試合結果一覧表!M137</f>
        <v>2</v>
      </c>
      <c r="N21" s="172">
        <f>試合結果一覧表!N137</f>
        <v>2</v>
      </c>
      <c r="O21" s="182" t="str">
        <f>試合結果一覧表!O137</f>
        <v>富士見</v>
      </c>
      <c r="P21" s="232">
        <f>試合結果一覧表!P137</f>
        <v>21</v>
      </c>
      <c r="Q21" s="16" t="str">
        <f>試合結果一覧表!Q137</f>
        <v>×</v>
      </c>
      <c r="R21" s="232">
        <f>試合結果一覧表!R137</f>
        <v>18</v>
      </c>
      <c r="S21" s="172">
        <f>試合結果一覧表!S137</f>
        <v>3</v>
      </c>
      <c r="T21" s="240" t="str">
        <f>試合結果一覧表!T137</f>
        <v>湯之谷</v>
      </c>
      <c r="U21" s="172">
        <f>試合結果一覧表!U137</f>
        <v>4</v>
      </c>
      <c r="V21" s="7" t="str">
        <f>試合結果一覧表!V137</f>
        <v>喬木</v>
      </c>
      <c r="X21" s="627"/>
      <c r="Y21" s="31">
        <v>3</v>
      </c>
      <c r="Z21" s="27" t="str">
        <f>試合結果一覧表!Z137</f>
        <v>湯之谷</v>
      </c>
    </row>
    <row r="22" spans="2:26" ht="28.5" customHeight="1">
      <c r="B22" s="239">
        <f>試合結果一覧表!B138</f>
        <v>3</v>
      </c>
      <c r="C22" s="172">
        <f>試合結果一覧表!C138</f>
        <v>4</v>
      </c>
      <c r="D22" s="241" t="str">
        <f>試合結果一覧表!D138</f>
        <v>喬木</v>
      </c>
      <c r="E22" s="232">
        <f>試合結果一覧表!E138</f>
        <v>10</v>
      </c>
      <c r="F22" s="16" t="str">
        <f>試合結果一覧表!F138</f>
        <v>×</v>
      </c>
      <c r="G22" s="232">
        <f>試合結果一覧表!G138</f>
        <v>21</v>
      </c>
      <c r="H22" s="172">
        <f>試合結果一覧表!H138</f>
        <v>5</v>
      </c>
      <c r="I22" s="240" t="str">
        <f>試合結果一覧表!I138</f>
        <v>八潮</v>
      </c>
      <c r="J22" s="172">
        <f>試合結果一覧表!J138</f>
        <v>2</v>
      </c>
      <c r="K22" s="7" t="str">
        <f>試合結果一覧表!K138</f>
        <v>富士見</v>
      </c>
      <c r="M22" s="239">
        <f>試合結果一覧表!M138</f>
        <v>3</v>
      </c>
      <c r="N22" s="172">
        <f>試合結果一覧表!N138</f>
        <v>6</v>
      </c>
      <c r="O22" s="241" t="str">
        <f>試合結果一覧表!O138</f>
        <v>清水</v>
      </c>
      <c r="P22" s="232">
        <f>試合結果一覧表!P138</f>
        <v>18</v>
      </c>
      <c r="Q22" s="16" t="str">
        <f>試合結果一覧表!Q138</f>
        <v>×</v>
      </c>
      <c r="R22" s="232">
        <f>試合結果一覧表!R138</f>
        <v>21</v>
      </c>
      <c r="S22" s="172">
        <f>試合結果一覧表!S138</f>
        <v>1</v>
      </c>
      <c r="T22" s="240" t="str">
        <f>試合結果一覧表!T138</f>
        <v>高山</v>
      </c>
      <c r="U22" s="172">
        <f>試合結果一覧表!U138</f>
        <v>3</v>
      </c>
      <c r="V22" s="7" t="str">
        <f>試合結果一覧表!V138</f>
        <v>湯之谷</v>
      </c>
      <c r="X22" s="627"/>
      <c r="Y22" s="31">
        <v>4</v>
      </c>
      <c r="Z22" s="27" t="str">
        <f>試合結果一覧表!Z138</f>
        <v>喬木</v>
      </c>
    </row>
    <row r="23" spans="2:26" ht="28.5" customHeight="1">
      <c r="B23" s="239">
        <f>試合結果一覧表!B139</f>
        <v>4</v>
      </c>
      <c r="C23" s="176">
        <f>試合結果一覧表!C139</f>
        <v>1</v>
      </c>
      <c r="D23" s="241" t="str">
        <f>試合結果一覧表!D139</f>
        <v>高山</v>
      </c>
      <c r="E23" s="233">
        <f>試合結果一覧表!E139</f>
        <v>16</v>
      </c>
      <c r="F23" s="178" t="str">
        <f>試合結果一覧表!F139</f>
        <v>×</v>
      </c>
      <c r="G23" s="233">
        <f>試合結果一覧表!G139</f>
        <v>21</v>
      </c>
      <c r="H23" s="176">
        <f>試合結果一覧表!H139</f>
        <v>3</v>
      </c>
      <c r="I23" s="240" t="str">
        <f>試合結果一覧表!I139</f>
        <v>湯之谷</v>
      </c>
      <c r="J23" s="172">
        <f>試合結果一覧表!J139</f>
        <v>5</v>
      </c>
      <c r="K23" s="7" t="str">
        <f>試合結果一覧表!K139</f>
        <v>八潮</v>
      </c>
      <c r="M23" s="239">
        <f>試合結果一覧表!M139</f>
        <v>4</v>
      </c>
      <c r="N23" s="176">
        <f>試合結果一覧表!N139</f>
        <v>2</v>
      </c>
      <c r="O23" s="241" t="str">
        <f>試合結果一覧表!O139</f>
        <v>富士見</v>
      </c>
      <c r="P23" s="233">
        <f>試合結果一覧表!P139</f>
        <v>17</v>
      </c>
      <c r="Q23" s="178" t="str">
        <f>試合結果一覧表!Q139</f>
        <v>×</v>
      </c>
      <c r="R23" s="233">
        <f>試合結果一覧表!R139</f>
        <v>21</v>
      </c>
      <c r="S23" s="176">
        <f>試合結果一覧表!S139</f>
        <v>4</v>
      </c>
      <c r="T23" s="240" t="str">
        <f>試合結果一覧表!T139</f>
        <v>喬木</v>
      </c>
      <c r="U23" s="172">
        <f>試合結果一覧表!U139</f>
        <v>6</v>
      </c>
      <c r="V23" s="7" t="str">
        <f>試合結果一覧表!V139</f>
        <v>清水</v>
      </c>
      <c r="X23" s="627"/>
      <c r="Y23" s="31">
        <v>5</v>
      </c>
      <c r="Z23" s="27" t="str">
        <f>試合結果一覧表!Z139</f>
        <v>八潮</v>
      </c>
    </row>
    <row r="24" spans="2:26" ht="28.5" customHeight="1">
      <c r="B24" s="239">
        <f>試合結果一覧表!B140</f>
        <v>5</v>
      </c>
      <c r="C24" s="172">
        <f>試合結果一覧表!C140</f>
        <v>5</v>
      </c>
      <c r="D24" s="241" t="str">
        <f>試合結果一覧表!D140</f>
        <v>八潮</v>
      </c>
      <c r="E24" s="232">
        <f>試合結果一覧表!E140</f>
        <v>21</v>
      </c>
      <c r="F24" s="16" t="str">
        <f>試合結果一覧表!F140</f>
        <v>×</v>
      </c>
      <c r="G24" s="232">
        <f>試合結果一覧表!G140</f>
        <v>10</v>
      </c>
      <c r="H24" s="172">
        <f>試合結果一覧表!H140</f>
        <v>1</v>
      </c>
      <c r="I24" s="240" t="str">
        <f>試合結果一覧表!I140</f>
        <v>高山</v>
      </c>
      <c r="J24" s="172">
        <f>試合結果一覧表!J140</f>
        <v>3</v>
      </c>
      <c r="K24" s="7" t="str">
        <f>試合結果一覧表!K140</f>
        <v>湯之谷</v>
      </c>
      <c r="M24" s="239">
        <f>試合結果一覧表!M140</f>
        <v>5</v>
      </c>
      <c r="N24" s="172">
        <f>試合結果一覧表!N140</f>
        <v>6</v>
      </c>
      <c r="O24" s="241" t="str">
        <f>試合結果一覧表!O140</f>
        <v>清水</v>
      </c>
      <c r="P24" s="232">
        <f>試合結果一覧表!P140</f>
        <v>14</v>
      </c>
      <c r="Q24" s="16" t="str">
        <f>試合結果一覧表!Q140</f>
        <v>×</v>
      </c>
      <c r="R24" s="232">
        <f>試合結果一覧表!R140</f>
        <v>21</v>
      </c>
      <c r="S24" s="172">
        <f>試合結果一覧表!S140</f>
        <v>2</v>
      </c>
      <c r="T24" s="240" t="str">
        <f>試合結果一覧表!T140</f>
        <v>富士見</v>
      </c>
      <c r="U24" s="172">
        <f>試合結果一覧表!U140</f>
        <v>4</v>
      </c>
      <c r="V24" s="7" t="str">
        <f>試合結果一覧表!V140</f>
        <v>喬木</v>
      </c>
      <c r="X24" s="627"/>
      <c r="Y24" s="31">
        <v>6</v>
      </c>
      <c r="Z24" s="27" t="str">
        <f>試合結果一覧表!Z140</f>
        <v>清水</v>
      </c>
    </row>
    <row r="25" spans="2:26" ht="28.5" customHeight="1" thickBot="1">
      <c r="B25" s="4">
        <f>試合結果一覧表!B141</f>
        <v>6</v>
      </c>
      <c r="C25" s="172">
        <f>試合結果一覧表!C141</f>
        <v>3</v>
      </c>
      <c r="D25" s="182" t="str">
        <f>試合結果一覧表!D141</f>
        <v>湯之谷</v>
      </c>
      <c r="E25" s="232">
        <f>試合結果一覧表!E141</f>
        <v>12</v>
      </c>
      <c r="F25" s="16" t="str">
        <f>試合結果一覧表!F141</f>
        <v>×</v>
      </c>
      <c r="G25" s="232">
        <f>試合結果一覧表!G141</f>
        <v>21</v>
      </c>
      <c r="H25" s="172">
        <f>試合結果一覧表!H141</f>
        <v>5</v>
      </c>
      <c r="I25" s="170" t="str">
        <f>試合結果一覧表!I141</f>
        <v>八潮</v>
      </c>
      <c r="J25" s="172">
        <f>試合結果一覧表!J141</f>
        <v>1</v>
      </c>
      <c r="K25" s="7" t="str">
        <f>試合結果一覧表!K141</f>
        <v>高山</v>
      </c>
      <c r="L25" s="48"/>
      <c r="M25" s="4">
        <f>試合結果一覧表!M141</f>
        <v>6</v>
      </c>
      <c r="N25" s="172">
        <f>試合結果一覧表!N141</f>
        <v>4</v>
      </c>
      <c r="O25" s="182" t="str">
        <f>試合結果一覧表!O141</f>
        <v>喬木</v>
      </c>
      <c r="P25" s="232">
        <f>試合結果一覧表!P141</f>
        <v>21</v>
      </c>
      <c r="Q25" s="16" t="str">
        <f>試合結果一覧表!Q141</f>
        <v>×</v>
      </c>
      <c r="R25" s="232">
        <f>試合結果一覧表!R141</f>
        <v>19</v>
      </c>
      <c r="S25" s="172">
        <f>試合結果一覧表!S141</f>
        <v>6</v>
      </c>
      <c r="T25" s="170" t="str">
        <f>試合結果一覧表!T141</f>
        <v>清水</v>
      </c>
      <c r="U25" s="172">
        <f>試合結果一覧表!U141</f>
        <v>2</v>
      </c>
      <c r="V25" s="7" t="str">
        <f>試合結果一覧表!V141</f>
        <v>富士見</v>
      </c>
      <c r="X25" s="628"/>
      <c r="Y25" s="32">
        <v>7</v>
      </c>
      <c r="Z25" s="153" t="str">
        <f>試合結果一覧表!Z141</f>
        <v/>
      </c>
    </row>
    <row r="26" spans="2:26" ht="28.5" customHeight="1" thickBot="1">
      <c r="B26" s="6">
        <f>試合結果一覧表!B142</f>
        <v>7</v>
      </c>
      <c r="C26" s="174">
        <f>試合結果一覧表!C142</f>
        <v>4</v>
      </c>
      <c r="D26" s="183" t="str">
        <f>試合結果一覧表!D142</f>
        <v>喬木</v>
      </c>
      <c r="E26" s="243">
        <f>試合結果一覧表!E142</f>
        <v>21</v>
      </c>
      <c r="F26" s="179" t="str">
        <f>試合結果一覧表!F142</f>
        <v>×</v>
      </c>
      <c r="G26" s="243">
        <f>試合結果一覧表!G142</f>
        <v>12</v>
      </c>
      <c r="H26" s="173">
        <f>試合結果一覧表!H142</f>
        <v>1</v>
      </c>
      <c r="I26" s="171" t="str">
        <f>試合結果一覧表!I142</f>
        <v>高山</v>
      </c>
      <c r="J26" s="173">
        <f>試合結果一覧表!J142</f>
        <v>3</v>
      </c>
      <c r="K26" s="8" t="str">
        <f>試合結果一覧表!K142</f>
        <v>湯之谷</v>
      </c>
      <c r="L26" s="49"/>
      <c r="M26" s="6">
        <f>試合結果一覧表!M142</f>
        <v>7</v>
      </c>
      <c r="N26" s="174">
        <f>試合結果一覧表!N142</f>
        <v>5</v>
      </c>
      <c r="O26" s="183" t="str">
        <f>試合結果一覧表!O142</f>
        <v>八潮</v>
      </c>
      <c r="P26" s="243">
        <f>試合結果一覧表!P142</f>
        <v>21</v>
      </c>
      <c r="Q26" s="179" t="str">
        <f>試合結果一覧表!Q142</f>
        <v>×</v>
      </c>
      <c r="R26" s="243">
        <f>試合結果一覧表!R142</f>
        <v>9</v>
      </c>
      <c r="S26" s="173">
        <f>試合結果一覧表!S142</f>
        <v>2</v>
      </c>
      <c r="T26" s="171" t="str">
        <f>試合結果一覧表!T142</f>
        <v>～</v>
      </c>
      <c r="U26" s="173">
        <f>試合結果一覧表!U142</f>
        <v>6</v>
      </c>
      <c r="V26" s="8" t="str">
        <f>試合結果一覧表!V142</f>
        <v>清水</v>
      </c>
    </row>
  </sheetData>
  <dataConsolidate/>
  <mergeCells count="11">
    <mergeCell ref="E2:K2"/>
    <mergeCell ref="M2:Q2"/>
    <mergeCell ref="R2:V2"/>
    <mergeCell ref="B4:E4"/>
    <mergeCell ref="B6:K6"/>
    <mergeCell ref="M6:V6"/>
    <mergeCell ref="X7:X13"/>
    <mergeCell ref="B16:E16"/>
    <mergeCell ref="B18:K18"/>
    <mergeCell ref="M18:V18"/>
    <mergeCell ref="X19:X25"/>
  </mergeCells>
  <phoneticPr fontId="2"/>
  <conditionalFormatting sqref="C15">
    <cfRule type="cellIs" dxfId="48" priority="89" operator="equal">
      <formula>0</formula>
    </cfRule>
  </conditionalFormatting>
  <conditionalFormatting sqref="H8:K14 C8:D14">
    <cfRule type="cellIs" dxfId="47" priority="48" operator="equal">
      <formula>0</formula>
    </cfRule>
  </conditionalFormatting>
  <conditionalFormatting sqref="N8:N14">
    <cfRule type="cellIs" dxfId="46" priority="47" operator="equal">
      <formula>0</formula>
    </cfRule>
  </conditionalFormatting>
  <conditionalFormatting sqref="O8:O14">
    <cfRule type="cellIs" dxfId="45" priority="46" operator="equal">
      <formula>0</formula>
    </cfRule>
  </conditionalFormatting>
  <conditionalFormatting sqref="S8:V14">
    <cfRule type="cellIs" dxfId="44" priority="45" operator="equal">
      <formula>0</formula>
    </cfRule>
  </conditionalFormatting>
  <conditionalFormatting sqref="H20:K26 C20:D26">
    <cfRule type="cellIs" dxfId="43" priority="44" operator="equal">
      <formula>0</formula>
    </cfRule>
  </conditionalFormatting>
  <conditionalFormatting sqref="N20:N26">
    <cfRule type="cellIs" dxfId="42" priority="43" operator="equal">
      <formula>0</formula>
    </cfRule>
  </conditionalFormatting>
  <conditionalFormatting sqref="O20:O26">
    <cfRule type="cellIs" dxfId="41" priority="42" operator="equal">
      <formula>0</formula>
    </cfRule>
  </conditionalFormatting>
  <conditionalFormatting sqref="S20:V26">
    <cfRule type="cellIs" dxfId="40" priority="41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7"/>
  <sheetViews>
    <sheetView topLeftCell="A13" zoomScale="64" zoomScaleNormal="64" workbookViewId="0">
      <selection activeCell="AB12" sqref="AB12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1:26" ht="29.25">
      <c r="B2" s="249"/>
      <c r="C2" s="249"/>
      <c r="D2" s="249"/>
      <c r="E2" s="632" t="str">
        <f>試合結果一覧表!E145:K145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対戦チーム表!B40</f>
        <v>本郷体育館</v>
      </c>
      <c r="N2" s="633"/>
      <c r="O2" s="633"/>
      <c r="P2" s="633"/>
      <c r="Q2" s="633"/>
      <c r="R2" s="634" t="str">
        <f>試合結果一覧表!R145:V145</f>
        <v>９月４日　対戦表</v>
      </c>
      <c r="S2" s="634"/>
      <c r="T2" s="634"/>
      <c r="U2" s="634"/>
      <c r="V2" s="634"/>
      <c r="X2" s="19"/>
      <c r="Y2" s="19"/>
      <c r="Z2" s="19"/>
    </row>
    <row r="4" spans="1:26" ht="26.25" customHeight="1">
      <c r="A4" s="13"/>
      <c r="B4" s="640" t="s">
        <v>17</v>
      </c>
      <c r="C4" s="640"/>
      <c r="D4" s="641"/>
      <c r="E4" s="64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1:26" ht="15.75" thickBot="1"/>
    <row r="6" spans="1:26" ht="24.75" customHeight="1" thickBot="1">
      <c r="B6" s="642" t="s">
        <v>12</v>
      </c>
      <c r="C6" s="643"/>
      <c r="D6" s="643"/>
      <c r="E6" s="643"/>
      <c r="F6" s="643"/>
      <c r="G6" s="643"/>
      <c r="H6" s="643"/>
      <c r="I6" s="643"/>
      <c r="J6" s="643"/>
      <c r="K6" s="644"/>
      <c r="L6" s="248"/>
      <c r="M6" s="642" t="s">
        <v>13</v>
      </c>
      <c r="N6" s="643"/>
      <c r="O6" s="643"/>
      <c r="P6" s="643"/>
      <c r="Q6" s="643"/>
      <c r="R6" s="643"/>
      <c r="S6" s="643"/>
      <c r="T6" s="643"/>
      <c r="U6" s="643"/>
      <c r="V6" s="644"/>
      <c r="X6" s="33" t="s">
        <v>0</v>
      </c>
      <c r="Y6" s="34" t="s">
        <v>14</v>
      </c>
      <c r="Z6" s="35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248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46" t="str">
        <f>M2</f>
        <v>本郷体育館</v>
      </c>
      <c r="Y7" s="36">
        <v>1</v>
      </c>
      <c r="Z7" s="167" t="str">
        <f>試合結果一覧表!Z150</f>
        <v>八潮</v>
      </c>
    </row>
    <row r="8" spans="1:26" ht="28.5" customHeight="1" thickTop="1">
      <c r="B8" s="3">
        <f>試合結果一覧表!B151</f>
        <v>1</v>
      </c>
      <c r="C8" s="177">
        <f>試合結果一覧表!C151</f>
        <v>1</v>
      </c>
      <c r="D8" s="180" t="str">
        <f>試合結果一覧表!D151</f>
        <v>八潮</v>
      </c>
      <c r="E8" s="231">
        <f>試合結果一覧表!E151</f>
        <v>21</v>
      </c>
      <c r="F8" s="181" t="str">
        <f>試合結果一覧表!F151</f>
        <v>×</v>
      </c>
      <c r="G8" s="231">
        <f>試合結果一覧表!G151</f>
        <v>19</v>
      </c>
      <c r="H8" s="177">
        <f>試合結果一覧表!H151</f>
        <v>2</v>
      </c>
      <c r="I8" s="169" t="str">
        <f>試合結果一覧表!I151</f>
        <v>松川町</v>
      </c>
      <c r="J8" s="175">
        <f>試合結果一覧表!J151</f>
        <v>5</v>
      </c>
      <c r="K8" s="234" t="str">
        <f>試合結果一覧表!K151</f>
        <v>やまのうち</v>
      </c>
      <c r="M8" s="3">
        <f>試合結果一覧表!M151</f>
        <v>1</v>
      </c>
      <c r="N8" s="177">
        <f>試合結果一覧表!N151</f>
        <v>3</v>
      </c>
      <c r="O8" s="180" t="str">
        <f>試合結果一覧表!O151</f>
        <v>喬木</v>
      </c>
      <c r="P8" s="231">
        <f>試合結果一覧表!P151</f>
        <v>12</v>
      </c>
      <c r="Q8" s="181" t="str">
        <f>試合結果一覧表!Q151</f>
        <v>×</v>
      </c>
      <c r="R8" s="231">
        <f>試合結果一覧表!R151</f>
        <v>21</v>
      </c>
      <c r="S8" s="177">
        <f>試合結果一覧表!S151</f>
        <v>4</v>
      </c>
      <c r="T8" s="169" t="str">
        <f>試合結果一覧表!T151</f>
        <v>湯之谷</v>
      </c>
      <c r="U8" s="175">
        <f>試合結果一覧表!U151</f>
        <v>6</v>
      </c>
      <c r="V8" s="234" t="str">
        <f>試合結果一覧表!V151</f>
        <v>豊科JVC</v>
      </c>
      <c r="X8" s="647"/>
      <c r="Y8" s="26">
        <v>2</v>
      </c>
      <c r="Z8" s="37" t="str">
        <f>試合結果一覧表!Z151</f>
        <v>松川町</v>
      </c>
    </row>
    <row r="9" spans="1:26" ht="28.5" customHeight="1">
      <c r="B9" s="4">
        <f>試合結果一覧表!B152</f>
        <v>2</v>
      </c>
      <c r="C9" s="172">
        <f>試合結果一覧表!C152</f>
        <v>5</v>
      </c>
      <c r="D9" s="182" t="str">
        <f>試合結果一覧表!D152</f>
        <v>やまのうち</v>
      </c>
      <c r="E9" s="232">
        <f>試合結果一覧表!E152</f>
        <v>8</v>
      </c>
      <c r="F9" s="16" t="str">
        <f>試合結果一覧表!F152</f>
        <v>×</v>
      </c>
      <c r="G9" s="232">
        <f>試合結果一覧表!G152</f>
        <v>21</v>
      </c>
      <c r="H9" s="172">
        <f>試合結果一覧表!H152</f>
        <v>6</v>
      </c>
      <c r="I9" s="240" t="str">
        <f>試合結果一覧表!I152</f>
        <v>豊科JVC</v>
      </c>
      <c r="J9" s="172">
        <f>試合結果一覧表!J152</f>
        <v>1</v>
      </c>
      <c r="K9" s="7" t="str">
        <f>試合結果一覧表!K152</f>
        <v>八潮</v>
      </c>
      <c r="M9" s="4">
        <f>試合結果一覧表!M152</f>
        <v>2</v>
      </c>
      <c r="N9" s="172">
        <f>試合結果一覧表!N152</f>
        <v>2</v>
      </c>
      <c r="O9" s="182" t="str">
        <f>試合結果一覧表!O152</f>
        <v>松川町</v>
      </c>
      <c r="P9" s="232">
        <f>試合結果一覧表!P152</f>
        <v>11</v>
      </c>
      <c r="Q9" s="16" t="str">
        <f>試合結果一覧表!Q152</f>
        <v>×</v>
      </c>
      <c r="R9" s="232">
        <f>試合結果一覧表!R152</f>
        <v>21</v>
      </c>
      <c r="S9" s="172">
        <f>試合結果一覧表!S152</f>
        <v>3</v>
      </c>
      <c r="T9" s="240" t="str">
        <f>試合結果一覧表!T152</f>
        <v>喬木</v>
      </c>
      <c r="U9" s="172">
        <f>試合結果一覧表!U152</f>
        <v>4</v>
      </c>
      <c r="V9" s="7" t="str">
        <f>試合結果一覧表!V152</f>
        <v>湯之谷</v>
      </c>
      <c r="X9" s="647"/>
      <c r="Y9" s="26">
        <v>3</v>
      </c>
      <c r="Z9" s="37" t="str">
        <f>試合結果一覧表!Z152</f>
        <v>喬木</v>
      </c>
    </row>
    <row r="10" spans="1:26" ht="28.5" customHeight="1">
      <c r="B10" s="239">
        <f>試合結果一覧表!B153</f>
        <v>3</v>
      </c>
      <c r="C10" s="172">
        <f>試合結果一覧表!C153</f>
        <v>4</v>
      </c>
      <c r="D10" s="241" t="str">
        <f>試合結果一覧表!D153</f>
        <v>湯之谷</v>
      </c>
      <c r="E10" s="232">
        <f>試合結果一覧表!E153</f>
        <v>21</v>
      </c>
      <c r="F10" s="16" t="str">
        <f>試合結果一覧表!F153</f>
        <v>×</v>
      </c>
      <c r="G10" s="232">
        <f>試合結果一覧表!G153</f>
        <v>13</v>
      </c>
      <c r="H10" s="172">
        <f>試合結果一覧表!H153</f>
        <v>5</v>
      </c>
      <c r="I10" s="240" t="str">
        <f>試合結果一覧表!I153</f>
        <v>やまのうち</v>
      </c>
      <c r="J10" s="172">
        <f>試合結果一覧表!J153</f>
        <v>2</v>
      </c>
      <c r="K10" s="7" t="str">
        <f>試合結果一覧表!K153</f>
        <v>松川町</v>
      </c>
      <c r="M10" s="239">
        <f>試合結果一覧表!M153</f>
        <v>3</v>
      </c>
      <c r="N10" s="172">
        <f>試合結果一覧表!N153</f>
        <v>6</v>
      </c>
      <c r="O10" s="241" t="str">
        <f>試合結果一覧表!O153</f>
        <v>豊科JVC</v>
      </c>
      <c r="P10" s="232">
        <f>試合結果一覧表!P153</f>
        <v>19</v>
      </c>
      <c r="Q10" s="16" t="str">
        <f>試合結果一覧表!Q153</f>
        <v>×</v>
      </c>
      <c r="R10" s="232">
        <f>試合結果一覧表!R153</f>
        <v>21</v>
      </c>
      <c r="S10" s="172">
        <f>試合結果一覧表!S153</f>
        <v>1</v>
      </c>
      <c r="T10" s="240" t="str">
        <f>試合結果一覧表!T153</f>
        <v>八潮</v>
      </c>
      <c r="U10" s="172">
        <f>試合結果一覧表!U153</f>
        <v>3</v>
      </c>
      <c r="V10" s="7" t="str">
        <f>試合結果一覧表!V153</f>
        <v>喬木</v>
      </c>
      <c r="X10" s="647"/>
      <c r="Y10" s="26">
        <v>4</v>
      </c>
      <c r="Z10" s="37" t="str">
        <f>試合結果一覧表!Z153</f>
        <v>湯之谷</v>
      </c>
    </row>
    <row r="11" spans="1:26" ht="28.5" customHeight="1">
      <c r="B11" s="239">
        <f>試合結果一覧表!B154</f>
        <v>4</v>
      </c>
      <c r="C11" s="176">
        <f>試合結果一覧表!C154</f>
        <v>1</v>
      </c>
      <c r="D11" s="241" t="str">
        <f>試合結果一覧表!D154</f>
        <v>八潮</v>
      </c>
      <c r="E11" s="233">
        <f>試合結果一覧表!E154</f>
        <v>21</v>
      </c>
      <c r="F11" s="178" t="str">
        <f>試合結果一覧表!F154</f>
        <v>×</v>
      </c>
      <c r="G11" s="233">
        <f>試合結果一覧表!G154</f>
        <v>16</v>
      </c>
      <c r="H11" s="176">
        <f>試合結果一覧表!H154</f>
        <v>3</v>
      </c>
      <c r="I11" s="240" t="str">
        <f>試合結果一覧表!I154</f>
        <v>喬木</v>
      </c>
      <c r="J11" s="172">
        <f>試合結果一覧表!J154</f>
        <v>5</v>
      </c>
      <c r="K11" s="7" t="str">
        <f>試合結果一覧表!K154</f>
        <v>やまのうち</v>
      </c>
      <c r="M11" s="239">
        <f>試合結果一覧表!M154</f>
        <v>4</v>
      </c>
      <c r="N11" s="176">
        <f>試合結果一覧表!N154</f>
        <v>2</v>
      </c>
      <c r="O11" s="241" t="str">
        <f>試合結果一覧表!O154</f>
        <v>松川町</v>
      </c>
      <c r="P11" s="233">
        <f>試合結果一覧表!P154</f>
        <v>9</v>
      </c>
      <c r="Q11" s="178" t="str">
        <f>試合結果一覧表!Q154</f>
        <v>×</v>
      </c>
      <c r="R11" s="233">
        <f>試合結果一覧表!R154</f>
        <v>21</v>
      </c>
      <c r="S11" s="176">
        <f>試合結果一覧表!S154</f>
        <v>4</v>
      </c>
      <c r="T11" s="240" t="str">
        <f>試合結果一覧表!T154</f>
        <v>湯之谷</v>
      </c>
      <c r="U11" s="172">
        <f>試合結果一覧表!U154</f>
        <v>6</v>
      </c>
      <c r="V11" s="7" t="str">
        <f>試合結果一覧表!V154</f>
        <v>豊科JVC</v>
      </c>
      <c r="X11" s="647"/>
      <c r="Y11" s="26">
        <v>5</v>
      </c>
      <c r="Z11" s="37" t="str">
        <f>試合結果一覧表!Z154</f>
        <v>やまのうち</v>
      </c>
    </row>
    <row r="12" spans="1:26" ht="28.5" customHeight="1">
      <c r="B12" s="239">
        <f>試合結果一覧表!B155</f>
        <v>5</v>
      </c>
      <c r="C12" s="172">
        <f>試合結果一覧表!C155</f>
        <v>5</v>
      </c>
      <c r="D12" s="241" t="str">
        <f>試合結果一覧表!D155</f>
        <v>やまのうち</v>
      </c>
      <c r="E12" s="232">
        <f>試合結果一覧表!E155</f>
        <v>7</v>
      </c>
      <c r="F12" s="16" t="str">
        <f>試合結果一覧表!F155</f>
        <v>×</v>
      </c>
      <c r="G12" s="232">
        <f>試合結果一覧表!G155</f>
        <v>21</v>
      </c>
      <c r="H12" s="172">
        <f>試合結果一覧表!H155</f>
        <v>1</v>
      </c>
      <c r="I12" s="240" t="str">
        <f>試合結果一覧表!I155</f>
        <v>八潮</v>
      </c>
      <c r="J12" s="172">
        <f>試合結果一覧表!J155</f>
        <v>3</v>
      </c>
      <c r="K12" s="7" t="str">
        <f>試合結果一覧表!K155</f>
        <v>喬木</v>
      </c>
      <c r="M12" s="239">
        <f>試合結果一覧表!M155</f>
        <v>5</v>
      </c>
      <c r="N12" s="172">
        <f>試合結果一覧表!N155</f>
        <v>6</v>
      </c>
      <c r="O12" s="241" t="str">
        <f>試合結果一覧表!O155</f>
        <v>豊科JVC</v>
      </c>
      <c r="P12" s="232">
        <f>試合結果一覧表!P155</f>
        <v>21</v>
      </c>
      <c r="Q12" s="16" t="str">
        <f>試合結果一覧表!Q155</f>
        <v>×</v>
      </c>
      <c r="R12" s="232">
        <f>試合結果一覧表!R155</f>
        <v>19</v>
      </c>
      <c r="S12" s="172">
        <f>試合結果一覧表!S155</f>
        <v>2</v>
      </c>
      <c r="T12" s="240" t="str">
        <f>試合結果一覧表!T155</f>
        <v>松川町</v>
      </c>
      <c r="U12" s="172">
        <f>試合結果一覧表!U155</f>
        <v>4</v>
      </c>
      <c r="V12" s="7" t="str">
        <f>試合結果一覧表!V155</f>
        <v>湯之谷</v>
      </c>
      <c r="X12" s="647"/>
      <c r="Y12" s="43">
        <v>6</v>
      </c>
      <c r="Z12" s="37" t="str">
        <f>試合結果一覧表!Z155</f>
        <v>豊科JVC</v>
      </c>
    </row>
    <row r="13" spans="1:26" ht="28.5" customHeight="1" thickBot="1">
      <c r="B13" s="4">
        <f>試合結果一覧表!B156</f>
        <v>6</v>
      </c>
      <c r="C13" s="172">
        <f>試合結果一覧表!C156</f>
        <v>3</v>
      </c>
      <c r="D13" s="182" t="str">
        <f>試合結果一覧表!D156</f>
        <v>喬木</v>
      </c>
      <c r="E13" s="232">
        <f>試合結果一覧表!E156</f>
        <v>21</v>
      </c>
      <c r="F13" s="16" t="str">
        <f>試合結果一覧表!F156</f>
        <v>×</v>
      </c>
      <c r="G13" s="232">
        <f>試合結果一覧表!G156</f>
        <v>9</v>
      </c>
      <c r="H13" s="172">
        <f>試合結果一覧表!H156</f>
        <v>5</v>
      </c>
      <c r="I13" s="170" t="str">
        <f>試合結果一覧表!I156</f>
        <v>やまのうち</v>
      </c>
      <c r="J13" s="172">
        <f>試合結果一覧表!J156</f>
        <v>1</v>
      </c>
      <c r="K13" s="7" t="str">
        <f>試合結果一覧表!K156</f>
        <v>八潮</v>
      </c>
      <c r="L13" s="48"/>
      <c r="M13" s="4">
        <f>試合結果一覧表!M156</f>
        <v>6</v>
      </c>
      <c r="N13" s="172">
        <f>試合結果一覧表!N156</f>
        <v>4</v>
      </c>
      <c r="O13" s="182" t="str">
        <f>試合結果一覧表!O156</f>
        <v>湯之谷</v>
      </c>
      <c r="P13" s="232">
        <f>試合結果一覧表!P156</f>
        <v>21</v>
      </c>
      <c r="Q13" s="16" t="str">
        <f>試合結果一覧表!Q156</f>
        <v>×</v>
      </c>
      <c r="R13" s="232">
        <f>試合結果一覧表!R156</f>
        <v>8</v>
      </c>
      <c r="S13" s="172">
        <f>試合結果一覧表!S156</f>
        <v>6</v>
      </c>
      <c r="T13" s="170" t="str">
        <f>試合結果一覧表!T156</f>
        <v>豊科JVC</v>
      </c>
      <c r="U13" s="172">
        <f>試合結果一覧表!U156</f>
        <v>2</v>
      </c>
      <c r="V13" s="7" t="str">
        <f>試合結果一覧表!V156</f>
        <v>松川町</v>
      </c>
      <c r="X13" s="648"/>
      <c r="Y13" s="28">
        <v>7</v>
      </c>
      <c r="Z13" s="38">
        <f>試合結果一覧表!Z156</f>
        <v>0</v>
      </c>
    </row>
    <row r="14" spans="1:26" ht="28.5" customHeight="1" thickBot="1">
      <c r="B14" s="6">
        <f>試合結果一覧表!B157</f>
        <v>7</v>
      </c>
      <c r="C14" s="174">
        <f>試合結果一覧表!C157</f>
        <v>4</v>
      </c>
      <c r="D14" s="183" t="str">
        <f>試合結果一覧表!D157</f>
        <v>湯之谷</v>
      </c>
      <c r="E14" s="243">
        <f>試合結果一覧表!E157</f>
        <v>13</v>
      </c>
      <c r="F14" s="179" t="str">
        <f>試合結果一覧表!F157</f>
        <v>×</v>
      </c>
      <c r="G14" s="243">
        <f>試合結果一覧表!G157</f>
        <v>21</v>
      </c>
      <c r="H14" s="173">
        <f>試合結果一覧表!H157</f>
        <v>1</v>
      </c>
      <c r="I14" s="171" t="str">
        <f>試合結果一覧表!I157</f>
        <v>八潮</v>
      </c>
      <c r="J14" s="173">
        <f>試合結果一覧表!J157</f>
        <v>3</v>
      </c>
      <c r="K14" s="8" t="str">
        <f>試合結果一覧表!K157</f>
        <v>喬木</v>
      </c>
      <c r="L14" s="49"/>
      <c r="M14" s="6">
        <f>試合結果一覧表!M157</f>
        <v>7</v>
      </c>
      <c r="N14" s="174">
        <f>試合結果一覧表!N157</f>
        <v>5</v>
      </c>
      <c r="O14" s="183" t="str">
        <f>試合結果一覧表!O157</f>
        <v>やまのうち</v>
      </c>
      <c r="P14" s="243">
        <f>試合結果一覧表!P157</f>
        <v>7</v>
      </c>
      <c r="Q14" s="179" t="str">
        <f>試合結果一覧表!Q157</f>
        <v>×</v>
      </c>
      <c r="R14" s="243">
        <f>試合結果一覧表!R157</f>
        <v>21</v>
      </c>
      <c r="S14" s="173">
        <f>試合結果一覧表!S157</f>
        <v>2</v>
      </c>
      <c r="T14" s="171" t="str">
        <f>試合結果一覧表!T157</f>
        <v>松川町</v>
      </c>
      <c r="U14" s="173">
        <f>試合結果一覧表!U157</f>
        <v>6</v>
      </c>
      <c r="V14" s="8" t="str">
        <f>試合結果一覧表!V157</f>
        <v>豊科JVC</v>
      </c>
      <c r="X14" s="44"/>
      <c r="Y14" s="20"/>
      <c r="Z14" s="45"/>
    </row>
    <row r="15" spans="1:26">
      <c r="B15" s="248"/>
      <c r="C15" s="248"/>
      <c r="E15" s="248"/>
      <c r="F15" s="248"/>
      <c r="G15" s="248"/>
      <c r="H15" s="248"/>
      <c r="J15" s="248"/>
      <c r="L15" s="248"/>
      <c r="M15" s="248"/>
      <c r="N15" s="248"/>
      <c r="P15" s="248"/>
      <c r="Q15" s="248"/>
      <c r="R15" s="248"/>
      <c r="S15" s="248"/>
      <c r="U15" s="248"/>
      <c r="X15" s="20"/>
      <c r="Y15" s="20"/>
      <c r="Z15" s="20"/>
    </row>
    <row r="16" spans="1:26" ht="26.25" customHeight="1">
      <c r="B16" s="640" t="s">
        <v>18</v>
      </c>
      <c r="C16" s="640"/>
      <c r="D16" s="641"/>
      <c r="E16" s="641"/>
      <c r="F16" s="12"/>
      <c r="G16" s="12"/>
      <c r="H16" s="12"/>
      <c r="I16" s="12"/>
      <c r="J16" s="12"/>
      <c r="K16" s="12"/>
      <c r="L16" s="248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21" t="s">
        <v>11</v>
      </c>
      <c r="Y16" s="20"/>
      <c r="Z16" s="20"/>
    </row>
    <row r="17" spans="2:26" ht="15.75" thickBot="1">
      <c r="B17" s="248"/>
      <c r="C17" s="248"/>
      <c r="E17" s="248"/>
      <c r="F17" s="248"/>
      <c r="G17" s="248"/>
      <c r="H17" s="248"/>
      <c r="J17" s="248"/>
      <c r="L17" s="248"/>
      <c r="M17" s="248"/>
      <c r="N17" s="248"/>
      <c r="P17" s="248"/>
      <c r="Q17" s="248"/>
      <c r="R17" s="248"/>
      <c r="S17" s="248"/>
      <c r="U17" s="248"/>
    </row>
    <row r="18" spans="2:26" ht="24" customHeight="1" thickBot="1">
      <c r="B18" s="642" t="s">
        <v>12</v>
      </c>
      <c r="C18" s="643"/>
      <c r="D18" s="643"/>
      <c r="E18" s="643"/>
      <c r="F18" s="643"/>
      <c r="G18" s="643"/>
      <c r="H18" s="643"/>
      <c r="I18" s="643"/>
      <c r="J18" s="643"/>
      <c r="K18" s="644"/>
      <c r="L18" s="248"/>
      <c r="M18" s="642" t="s">
        <v>13</v>
      </c>
      <c r="N18" s="643"/>
      <c r="O18" s="643"/>
      <c r="P18" s="643"/>
      <c r="Q18" s="643"/>
      <c r="R18" s="643"/>
      <c r="S18" s="643"/>
      <c r="T18" s="643"/>
      <c r="U18" s="643"/>
      <c r="V18" s="644"/>
      <c r="X18" s="39" t="s">
        <v>0</v>
      </c>
      <c r="Y18" s="40" t="s">
        <v>14</v>
      </c>
      <c r="Z18" s="41" t="s">
        <v>19</v>
      </c>
    </row>
    <row r="19" spans="2:26" ht="24" customHeight="1" thickTop="1" thickBot="1">
      <c r="B19" s="9" t="s">
        <v>2</v>
      </c>
      <c r="C19" s="14" t="s">
        <v>27</v>
      </c>
      <c r="D19" s="235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248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46" t="str">
        <f>X7</f>
        <v>本郷体育館</v>
      </c>
      <c r="Y19" s="36">
        <v>1</v>
      </c>
      <c r="Z19" s="167" t="str">
        <f>試合結果一覧表!Z162</f>
        <v>松川町</v>
      </c>
    </row>
    <row r="20" spans="2:26" ht="28.5" customHeight="1" thickTop="1">
      <c r="B20" s="3">
        <f>試合結果一覧表!B163</f>
        <v>1</v>
      </c>
      <c r="C20" s="177">
        <f>試合結果一覧表!C163</f>
        <v>1</v>
      </c>
      <c r="D20" s="180" t="str">
        <f>試合結果一覧表!D163</f>
        <v>松川町</v>
      </c>
      <c r="E20" s="231">
        <f>試合結果一覧表!E163</f>
        <v>21</v>
      </c>
      <c r="F20" s="181" t="str">
        <f>試合結果一覧表!F163</f>
        <v>×</v>
      </c>
      <c r="G20" s="231">
        <f>試合結果一覧表!G163</f>
        <v>9</v>
      </c>
      <c r="H20" s="177">
        <f>試合結果一覧表!H163</f>
        <v>2</v>
      </c>
      <c r="I20" s="169" t="str">
        <f>試合結果一覧表!I163</f>
        <v>やまのうち</v>
      </c>
      <c r="J20" s="175">
        <f>試合結果一覧表!J163</f>
        <v>5</v>
      </c>
      <c r="K20" s="234" t="str">
        <f>試合結果一覧表!K163</f>
        <v>辰野</v>
      </c>
      <c r="M20" s="3">
        <f>試合結果一覧表!M163</f>
        <v>1</v>
      </c>
      <c r="N20" s="177">
        <f>試合結果一覧表!N163</f>
        <v>3</v>
      </c>
      <c r="O20" s="180" t="str">
        <f>試合結果一覧表!O163</f>
        <v>レッドマーズ</v>
      </c>
      <c r="P20" s="231">
        <f>試合結果一覧表!P163</f>
        <v>21</v>
      </c>
      <c r="Q20" s="181" t="str">
        <f>試合結果一覧表!Q163</f>
        <v>×</v>
      </c>
      <c r="R20" s="231">
        <f>試合結果一覧表!R163</f>
        <v>16</v>
      </c>
      <c r="S20" s="177">
        <f>試合結果一覧表!S163</f>
        <v>4</v>
      </c>
      <c r="T20" s="169" t="str">
        <f>試合結果一覧表!T163</f>
        <v>貢川</v>
      </c>
      <c r="U20" s="175">
        <f>試合結果一覧表!U163</f>
        <v>6</v>
      </c>
      <c r="V20" s="234" t="str">
        <f>試合結果一覧表!V163</f>
        <v>玉諸</v>
      </c>
      <c r="X20" s="647"/>
      <c r="Y20" s="26">
        <v>2</v>
      </c>
      <c r="Z20" s="37" t="str">
        <f>試合結果一覧表!Z163</f>
        <v>やまのうち</v>
      </c>
    </row>
    <row r="21" spans="2:26" ht="28.5" customHeight="1">
      <c r="B21" s="4">
        <f>試合結果一覧表!B164</f>
        <v>2</v>
      </c>
      <c r="C21" s="172">
        <f>試合結果一覧表!C164</f>
        <v>5</v>
      </c>
      <c r="D21" s="182" t="str">
        <f>試合結果一覧表!D164</f>
        <v>辰野</v>
      </c>
      <c r="E21" s="232">
        <f>試合結果一覧表!E164</f>
        <v>12</v>
      </c>
      <c r="F21" s="16" t="str">
        <f>試合結果一覧表!F164</f>
        <v>×</v>
      </c>
      <c r="G21" s="232">
        <f>試合結果一覧表!G164</f>
        <v>21</v>
      </c>
      <c r="H21" s="172">
        <f>試合結果一覧表!H164</f>
        <v>6</v>
      </c>
      <c r="I21" s="240" t="str">
        <f>試合結果一覧表!I164</f>
        <v>玉諸</v>
      </c>
      <c r="J21" s="172">
        <f>試合結果一覧表!J164</f>
        <v>2</v>
      </c>
      <c r="K21" s="7" t="str">
        <f>試合結果一覧表!K164</f>
        <v>やまのうち</v>
      </c>
      <c r="M21" s="4">
        <f>試合結果一覧表!M164</f>
        <v>2</v>
      </c>
      <c r="N21" s="172">
        <f>試合結果一覧表!N164</f>
        <v>7</v>
      </c>
      <c r="O21" s="182" t="str">
        <f>試合結果一覧表!O164</f>
        <v>豊科JVC</v>
      </c>
      <c r="P21" s="232">
        <f>試合結果一覧表!P164</f>
        <v>20</v>
      </c>
      <c r="Q21" s="16" t="str">
        <f>試合結果一覧表!Q164</f>
        <v>×</v>
      </c>
      <c r="R21" s="232">
        <f>試合結果一覧表!R164</f>
        <v>21</v>
      </c>
      <c r="S21" s="172">
        <f>試合結果一覧表!S164</f>
        <v>1</v>
      </c>
      <c r="T21" s="240" t="str">
        <f>試合結果一覧表!T164</f>
        <v>松川町</v>
      </c>
      <c r="U21" s="172">
        <f>試合結果一覧表!U164</f>
        <v>3</v>
      </c>
      <c r="V21" s="7" t="str">
        <f>試合結果一覧表!V164</f>
        <v>レッドマーズ</v>
      </c>
      <c r="X21" s="647"/>
      <c r="Y21" s="26">
        <v>3</v>
      </c>
      <c r="Z21" s="37" t="str">
        <f>試合結果一覧表!Z164</f>
        <v>レッドマーズ</v>
      </c>
    </row>
    <row r="22" spans="2:26" ht="28.5" customHeight="1">
      <c r="B22" s="239">
        <f>試合結果一覧表!B165</f>
        <v>3</v>
      </c>
      <c r="C22" s="172">
        <f>試合結果一覧表!C165</f>
        <v>2</v>
      </c>
      <c r="D22" s="241" t="str">
        <f>試合結果一覧表!D165</f>
        <v>やまのうち</v>
      </c>
      <c r="E22" s="232">
        <f>試合結果一覧表!E165</f>
        <v>7</v>
      </c>
      <c r="F22" s="16" t="str">
        <f>試合結果一覧表!F165</f>
        <v>×</v>
      </c>
      <c r="G22" s="232">
        <f>試合結果一覧表!G165</f>
        <v>21</v>
      </c>
      <c r="H22" s="172">
        <f>試合結果一覧表!H165</f>
        <v>3</v>
      </c>
      <c r="I22" s="240" t="str">
        <f>試合結果一覧表!I165</f>
        <v>レッドマーズ</v>
      </c>
      <c r="J22" s="172">
        <f>試合結果一覧表!J165</f>
        <v>1</v>
      </c>
      <c r="K22" s="7" t="str">
        <f>試合結果一覧表!K165</f>
        <v>松川町</v>
      </c>
      <c r="M22" s="239">
        <f>試合結果一覧表!M165</f>
        <v>3</v>
      </c>
      <c r="N22" s="172">
        <f>試合結果一覧表!N165</f>
        <v>4</v>
      </c>
      <c r="O22" s="241" t="str">
        <f>試合結果一覧表!O165</f>
        <v>貢川</v>
      </c>
      <c r="P22" s="232">
        <f>試合結果一覧表!P165</f>
        <v>14</v>
      </c>
      <c r="Q22" s="16" t="str">
        <f>試合結果一覧表!Q165</f>
        <v>×</v>
      </c>
      <c r="R22" s="232">
        <f>試合結果一覧表!R165</f>
        <v>21</v>
      </c>
      <c r="S22" s="172">
        <f>試合結果一覧表!S165</f>
        <v>5</v>
      </c>
      <c r="T22" s="240" t="str">
        <f>試合結果一覧表!T165</f>
        <v>辰野</v>
      </c>
      <c r="U22" s="172">
        <f>試合結果一覧表!U165</f>
        <v>7</v>
      </c>
      <c r="V22" s="7" t="str">
        <f>試合結果一覧表!V165</f>
        <v>豊科JVC</v>
      </c>
      <c r="X22" s="647"/>
      <c r="Y22" s="26">
        <v>4</v>
      </c>
      <c r="Z22" s="37" t="str">
        <f>試合結果一覧表!Z165</f>
        <v>貢川</v>
      </c>
    </row>
    <row r="23" spans="2:26" ht="28.5" customHeight="1">
      <c r="B23" s="239">
        <f>試合結果一覧表!B166</f>
        <v>4</v>
      </c>
      <c r="C23" s="176">
        <f>試合結果一覧表!C166</f>
        <v>6</v>
      </c>
      <c r="D23" s="241" t="str">
        <f>試合結果一覧表!D166</f>
        <v>玉諸</v>
      </c>
      <c r="E23" s="233">
        <f>試合結果一覧表!E166</f>
        <v>21</v>
      </c>
      <c r="F23" s="178" t="str">
        <f>試合結果一覧表!F166</f>
        <v>×</v>
      </c>
      <c r="G23" s="233">
        <f>試合結果一覧表!G166</f>
        <v>18</v>
      </c>
      <c r="H23" s="176">
        <f>試合結果一覧表!H166</f>
        <v>7</v>
      </c>
      <c r="I23" s="240" t="str">
        <f>試合結果一覧表!I166</f>
        <v>豊科JVC</v>
      </c>
      <c r="J23" s="172">
        <f>試合結果一覧表!J166</f>
        <v>5</v>
      </c>
      <c r="K23" s="7" t="str">
        <f>試合結果一覧表!K166</f>
        <v>辰野</v>
      </c>
      <c r="M23" s="239">
        <f>試合結果一覧表!M166</f>
        <v>4</v>
      </c>
      <c r="N23" s="176">
        <f>試合結果一覧表!N166</f>
        <v>1</v>
      </c>
      <c r="O23" s="241" t="str">
        <f>試合結果一覧表!O166</f>
        <v>松川町</v>
      </c>
      <c r="P23" s="233">
        <f>試合結果一覧表!P166</f>
        <v>13</v>
      </c>
      <c r="Q23" s="178" t="str">
        <f>試合結果一覧表!Q166</f>
        <v>×</v>
      </c>
      <c r="R23" s="233">
        <f>試合結果一覧表!R166</f>
        <v>21</v>
      </c>
      <c r="S23" s="176">
        <f>試合結果一覧表!S166</f>
        <v>3</v>
      </c>
      <c r="T23" s="240" t="str">
        <f>試合結果一覧表!T166</f>
        <v>レッドマーズ</v>
      </c>
      <c r="U23" s="172">
        <f>試合結果一覧表!U166</f>
        <v>4</v>
      </c>
      <c r="V23" s="7" t="str">
        <f>試合結果一覧表!V166</f>
        <v>貢川</v>
      </c>
      <c r="X23" s="647"/>
      <c r="Y23" s="26">
        <v>5</v>
      </c>
      <c r="Z23" s="37" t="str">
        <f>試合結果一覧表!Z166</f>
        <v>辰野</v>
      </c>
    </row>
    <row r="24" spans="2:26" ht="28.5" customHeight="1">
      <c r="B24" s="239">
        <f>試合結果一覧表!B167</f>
        <v>5</v>
      </c>
      <c r="C24" s="172">
        <f>試合結果一覧表!C167</f>
        <v>2</v>
      </c>
      <c r="D24" s="241" t="str">
        <f>試合結果一覧表!D167</f>
        <v>やまのうち</v>
      </c>
      <c r="E24" s="232">
        <f>試合結果一覧表!E167</f>
        <v>21</v>
      </c>
      <c r="F24" s="16" t="str">
        <f>試合結果一覧表!F167</f>
        <v>×</v>
      </c>
      <c r="G24" s="232">
        <f>試合結果一覧表!G167</f>
        <v>18</v>
      </c>
      <c r="H24" s="172">
        <f>試合結果一覧表!H167</f>
        <v>4</v>
      </c>
      <c r="I24" s="240" t="str">
        <f>試合結果一覧表!I167</f>
        <v>貢川</v>
      </c>
      <c r="J24" s="172">
        <f>試合結果一覧表!J167</f>
        <v>6</v>
      </c>
      <c r="K24" s="7" t="str">
        <f>試合結果一覧表!K167</f>
        <v>玉諸</v>
      </c>
      <c r="M24" s="239">
        <f>試合結果一覧表!M167</f>
        <v>5</v>
      </c>
      <c r="N24" s="172">
        <f>試合結果一覧表!N167</f>
        <v>3</v>
      </c>
      <c r="O24" s="241" t="str">
        <f>試合結果一覧表!O167</f>
        <v>レッドマーズ</v>
      </c>
      <c r="P24" s="232">
        <f>試合結果一覧表!P167</f>
        <v>12</v>
      </c>
      <c r="Q24" s="16" t="str">
        <f>試合結果一覧表!Q167</f>
        <v>×</v>
      </c>
      <c r="R24" s="232">
        <f>試合結果一覧表!R167</f>
        <v>21</v>
      </c>
      <c r="S24" s="172">
        <f>試合結果一覧表!S167</f>
        <v>5</v>
      </c>
      <c r="T24" s="240" t="str">
        <f>試合結果一覧表!T167</f>
        <v>辰野</v>
      </c>
      <c r="U24" s="172">
        <f>試合結果一覧表!U167</f>
        <v>7</v>
      </c>
      <c r="V24" s="7" t="str">
        <f>試合結果一覧表!V167</f>
        <v>豊科JVC</v>
      </c>
      <c r="X24" s="647"/>
      <c r="Y24" s="43">
        <v>6</v>
      </c>
      <c r="Z24" s="37" t="str">
        <f>試合結果一覧表!Z167</f>
        <v>玉諸</v>
      </c>
    </row>
    <row r="25" spans="2:26" ht="28.5" customHeight="1" thickBot="1">
      <c r="B25" s="4">
        <f>試合結果一覧表!B168</f>
        <v>6</v>
      </c>
      <c r="C25" s="172">
        <f>試合結果一覧表!C168</f>
        <v>6</v>
      </c>
      <c r="D25" s="182" t="str">
        <f>試合結果一覧表!D168</f>
        <v>玉諸</v>
      </c>
      <c r="E25" s="232">
        <f>試合結果一覧表!E168</f>
        <v>8</v>
      </c>
      <c r="F25" s="16" t="str">
        <f>試合結果一覧表!F168</f>
        <v>×</v>
      </c>
      <c r="G25" s="232">
        <f>試合結果一覧表!G168</f>
        <v>21</v>
      </c>
      <c r="H25" s="172">
        <f>試合結果一覧表!H168</f>
        <v>1</v>
      </c>
      <c r="I25" s="170" t="str">
        <f>試合結果一覧表!I168</f>
        <v>松川町</v>
      </c>
      <c r="J25" s="172">
        <f>試合結果一覧表!J168</f>
        <v>3</v>
      </c>
      <c r="K25" s="7" t="str">
        <f>試合結果一覧表!K168</f>
        <v>レッドマーズ</v>
      </c>
      <c r="L25" s="48"/>
      <c r="M25" s="4">
        <f>試合結果一覧表!M168</f>
        <v>6</v>
      </c>
      <c r="N25" s="172">
        <f>試合結果一覧表!N168</f>
        <v>7</v>
      </c>
      <c r="O25" s="182" t="str">
        <f>試合結果一覧表!O168</f>
        <v>豊科JVC</v>
      </c>
      <c r="P25" s="232">
        <f>試合結果一覧表!P168</f>
        <v>21</v>
      </c>
      <c r="Q25" s="16" t="str">
        <f>試合結果一覧表!Q168</f>
        <v>×</v>
      </c>
      <c r="R25" s="232">
        <f>試合結果一覧表!R168</f>
        <v>4</v>
      </c>
      <c r="S25" s="172">
        <f>試合結果一覧表!S168</f>
        <v>2</v>
      </c>
      <c r="T25" s="170" t="str">
        <f>試合結果一覧表!T168</f>
        <v>やまのうち</v>
      </c>
      <c r="U25" s="172">
        <f>試合結果一覧表!U168</f>
        <v>4</v>
      </c>
      <c r="V25" s="7" t="str">
        <f>試合結果一覧表!V168</f>
        <v>貢川</v>
      </c>
      <c r="X25" s="648"/>
      <c r="Y25" s="28">
        <v>7</v>
      </c>
      <c r="Z25" s="38" t="str">
        <f>試合結果一覧表!Z168</f>
        <v>豊科JVC</v>
      </c>
    </row>
    <row r="26" spans="2:26" ht="28.5" customHeight="1" thickBot="1">
      <c r="B26" s="6">
        <f>試合結果一覧表!B169</f>
        <v>7</v>
      </c>
      <c r="C26" s="174">
        <f>試合結果一覧表!C169</f>
        <v>4</v>
      </c>
      <c r="D26" s="183" t="str">
        <f>試合結果一覧表!D169</f>
        <v>貢川</v>
      </c>
      <c r="E26" s="243">
        <f>試合結果一覧表!E169</f>
        <v>11</v>
      </c>
      <c r="F26" s="179" t="str">
        <f>試合結果一覧表!F169</f>
        <v>×</v>
      </c>
      <c r="G26" s="243">
        <f>試合結果一覧表!G169</f>
        <v>21</v>
      </c>
      <c r="H26" s="173">
        <f>試合結果一覧表!H169</f>
        <v>1</v>
      </c>
      <c r="I26" s="171" t="str">
        <f>試合結果一覧表!I169</f>
        <v>松川町</v>
      </c>
      <c r="J26" s="173">
        <f>試合結果一覧表!J169</f>
        <v>6</v>
      </c>
      <c r="K26" s="8" t="str">
        <f>試合結果一覧表!K169</f>
        <v>玉諸</v>
      </c>
      <c r="L26" s="49"/>
      <c r="M26" s="6">
        <f>試合結果一覧表!M169</f>
        <v>7</v>
      </c>
      <c r="N26" s="174">
        <f>試合結果一覧表!N169</f>
        <v>5</v>
      </c>
      <c r="O26" s="183" t="str">
        <f>試合結果一覧表!O169</f>
        <v>辰野</v>
      </c>
      <c r="P26" s="243">
        <f>試合結果一覧表!P169</f>
        <v>21</v>
      </c>
      <c r="Q26" s="179" t="str">
        <f>試合結果一覧表!Q169</f>
        <v>×</v>
      </c>
      <c r="R26" s="243">
        <f>試合結果一覧表!R169</f>
        <v>16</v>
      </c>
      <c r="S26" s="173">
        <f>試合結果一覧表!S169</f>
        <v>7</v>
      </c>
      <c r="T26" s="171" t="str">
        <f>試合結果一覧表!T169</f>
        <v>豊科JVC</v>
      </c>
      <c r="U26" s="173">
        <f>試合結果一覧表!U169</f>
        <v>2</v>
      </c>
      <c r="V26" s="8" t="str">
        <f>試合結果一覧表!V169</f>
        <v>やまのうち</v>
      </c>
      <c r="X26" s="44"/>
      <c r="Y26" s="20"/>
      <c r="Z26" s="46"/>
    </row>
    <row r="27" spans="2:26">
      <c r="J27" s="236"/>
    </row>
  </sheetData>
  <dataConsolidate/>
  <mergeCells count="11">
    <mergeCell ref="E2:K2"/>
    <mergeCell ref="M2:Q2"/>
    <mergeCell ref="R2:V2"/>
    <mergeCell ref="X19:X25"/>
    <mergeCell ref="B4:E4"/>
    <mergeCell ref="B6:K6"/>
    <mergeCell ref="M6:V6"/>
    <mergeCell ref="X7:X13"/>
    <mergeCell ref="B16:E16"/>
    <mergeCell ref="B18:K18"/>
    <mergeCell ref="M18:V18"/>
  </mergeCells>
  <phoneticPr fontId="2"/>
  <conditionalFormatting sqref="H20:K26 C20:D26">
    <cfRule type="cellIs" dxfId="39" priority="36" operator="equal">
      <formula>0</formula>
    </cfRule>
  </conditionalFormatting>
  <conditionalFormatting sqref="N20:N26">
    <cfRule type="cellIs" dxfId="38" priority="35" operator="equal">
      <formula>0</formula>
    </cfRule>
  </conditionalFormatting>
  <conditionalFormatting sqref="O20:O26">
    <cfRule type="cellIs" dxfId="37" priority="34" operator="equal">
      <formula>0</formula>
    </cfRule>
  </conditionalFormatting>
  <conditionalFormatting sqref="S20:V26">
    <cfRule type="cellIs" dxfId="36" priority="33" operator="equal">
      <formula>0</formula>
    </cfRule>
  </conditionalFormatting>
  <conditionalFormatting sqref="H8:K14 C8:D14">
    <cfRule type="cellIs" dxfId="35" priority="40" operator="equal">
      <formula>0</formula>
    </cfRule>
  </conditionalFormatting>
  <conditionalFormatting sqref="N8:N14">
    <cfRule type="cellIs" dxfId="34" priority="39" operator="equal">
      <formula>0</formula>
    </cfRule>
  </conditionalFormatting>
  <conditionalFormatting sqref="O8:O14">
    <cfRule type="cellIs" dxfId="33" priority="38" operator="equal">
      <formula>0</formula>
    </cfRule>
  </conditionalFormatting>
  <conditionalFormatting sqref="S8:V14">
    <cfRule type="cellIs" dxfId="32" priority="37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CC"/>
  </sheetPr>
  <dimension ref="A2:Z26"/>
  <sheetViews>
    <sheetView topLeftCell="A10" zoomScale="64" zoomScaleNormal="64" workbookViewId="0">
      <selection activeCell="R32" sqref="R32"/>
    </sheetView>
  </sheetViews>
  <sheetFormatPr defaultRowHeight="15"/>
  <cols>
    <col min="1" max="1" width="3.42578125" customWidth="1"/>
    <col min="2" max="2" width="5.7109375" customWidth="1"/>
    <col min="3" max="3" width="6.140625" customWidth="1"/>
    <col min="4" max="4" width="20" style="248" customWidth="1"/>
    <col min="5" max="5" width="6" customWidth="1"/>
    <col min="6" max="6" width="4.7109375" customWidth="1"/>
    <col min="7" max="8" width="5.7109375" customWidth="1"/>
    <col min="9" max="9" width="20" style="248" customWidth="1"/>
    <col min="10" max="10" width="5.28515625" customWidth="1"/>
    <col min="11" max="11" width="18.85546875" style="248" customWidth="1"/>
    <col min="12" max="12" width="3.7109375" customWidth="1"/>
    <col min="13" max="13" width="6" customWidth="1"/>
    <col min="14" max="14" width="5.28515625" customWidth="1"/>
    <col min="15" max="15" width="20" style="248" customWidth="1"/>
    <col min="16" max="16" width="5.7109375" customWidth="1"/>
    <col min="17" max="17" width="4.7109375" customWidth="1"/>
    <col min="18" max="19" width="5.7109375" customWidth="1"/>
    <col min="20" max="20" width="20" style="248" customWidth="1"/>
    <col min="21" max="21" width="5.5703125" customWidth="1"/>
    <col min="22" max="22" width="18.5703125" style="248" customWidth="1"/>
    <col min="23" max="23" width="3.7109375" customWidth="1"/>
    <col min="24" max="24" width="6.140625" style="22" customWidth="1"/>
    <col min="25" max="25" width="4.7109375" style="22" customWidth="1"/>
    <col min="26" max="26" width="25.140625" style="22" customWidth="1"/>
  </cols>
  <sheetData>
    <row r="2" spans="1:26" ht="29.25">
      <c r="B2" s="249"/>
      <c r="C2" s="249"/>
      <c r="D2" s="249"/>
      <c r="E2" s="632" t="str">
        <f>試合結果一覧表!E173:K173</f>
        <v>第１5回　松本錬成会</v>
      </c>
      <c r="F2" s="632"/>
      <c r="G2" s="632"/>
      <c r="H2" s="632"/>
      <c r="I2" s="632"/>
      <c r="J2" s="632"/>
      <c r="K2" s="632"/>
      <c r="M2" s="633" t="str">
        <f>対戦チーム表!B47</f>
        <v>明善小体育館</v>
      </c>
      <c r="N2" s="633"/>
      <c r="O2" s="633"/>
      <c r="P2" s="633"/>
      <c r="Q2" s="633"/>
      <c r="R2" s="634" t="str">
        <f>試合結果一覧表!R173:V173</f>
        <v>９月４日　対戦表</v>
      </c>
      <c r="S2" s="634"/>
      <c r="T2" s="634"/>
      <c r="U2" s="634"/>
      <c r="V2" s="634"/>
      <c r="X2" s="19"/>
      <c r="Y2" s="19"/>
      <c r="Z2" s="19"/>
    </row>
    <row r="4" spans="1:26" ht="26.25" customHeight="1">
      <c r="A4" s="13"/>
      <c r="B4" s="640" t="s">
        <v>17</v>
      </c>
      <c r="C4" s="640"/>
      <c r="D4" s="641"/>
      <c r="E4" s="645"/>
      <c r="F4" s="5"/>
      <c r="G4" s="5"/>
      <c r="H4" s="5"/>
      <c r="I4" s="12"/>
      <c r="J4" s="5"/>
      <c r="K4" s="12"/>
      <c r="M4" s="5"/>
      <c r="N4" s="5"/>
      <c r="O4" s="12"/>
      <c r="P4" s="5"/>
      <c r="Q4" s="5"/>
      <c r="R4" s="5"/>
      <c r="S4" s="5"/>
      <c r="T4" s="12"/>
      <c r="U4" s="5"/>
      <c r="V4" s="12"/>
      <c r="X4" s="21" t="s">
        <v>11</v>
      </c>
      <c r="Y4" s="20"/>
      <c r="Z4" s="20"/>
    </row>
    <row r="5" spans="1:26" ht="15.75" thickBot="1"/>
    <row r="6" spans="1:26" ht="24.75" customHeight="1" thickBot="1">
      <c r="B6" s="642" t="s">
        <v>12</v>
      </c>
      <c r="C6" s="643"/>
      <c r="D6" s="643"/>
      <c r="E6" s="643"/>
      <c r="F6" s="643"/>
      <c r="G6" s="643"/>
      <c r="H6" s="643"/>
      <c r="I6" s="643"/>
      <c r="J6" s="643"/>
      <c r="K6" s="644"/>
      <c r="L6" s="248"/>
      <c r="M6" s="642" t="s">
        <v>13</v>
      </c>
      <c r="N6" s="643"/>
      <c r="O6" s="643"/>
      <c r="P6" s="643"/>
      <c r="Q6" s="643"/>
      <c r="R6" s="643"/>
      <c r="S6" s="643"/>
      <c r="T6" s="643"/>
      <c r="U6" s="643"/>
      <c r="V6" s="644"/>
      <c r="X6" s="39" t="s">
        <v>0</v>
      </c>
      <c r="Y6" s="40" t="s">
        <v>123</v>
      </c>
      <c r="Z6" s="41" t="s">
        <v>8</v>
      </c>
    </row>
    <row r="7" spans="1:26" ht="24.75" customHeight="1" thickTop="1" thickBot="1">
      <c r="B7" s="9" t="s">
        <v>2</v>
      </c>
      <c r="C7" s="14" t="s">
        <v>27</v>
      </c>
      <c r="D7" s="10" t="s">
        <v>3</v>
      </c>
      <c r="E7" s="10" t="s">
        <v>4</v>
      </c>
      <c r="F7" s="10"/>
      <c r="G7" s="10" t="s">
        <v>4</v>
      </c>
      <c r="H7" s="14" t="s">
        <v>27</v>
      </c>
      <c r="I7" s="10" t="s">
        <v>3</v>
      </c>
      <c r="J7" s="14" t="s">
        <v>27</v>
      </c>
      <c r="K7" s="11" t="s">
        <v>5</v>
      </c>
      <c r="L7" s="248"/>
      <c r="M7" s="9" t="s">
        <v>2</v>
      </c>
      <c r="N7" s="14" t="s">
        <v>27</v>
      </c>
      <c r="O7" s="10" t="s">
        <v>3</v>
      </c>
      <c r="P7" s="10" t="s">
        <v>4</v>
      </c>
      <c r="Q7" s="10"/>
      <c r="R7" s="10" t="s">
        <v>4</v>
      </c>
      <c r="S7" s="14" t="s">
        <v>27</v>
      </c>
      <c r="T7" s="10" t="s">
        <v>3</v>
      </c>
      <c r="U7" s="14" t="s">
        <v>27</v>
      </c>
      <c r="V7" s="11" t="s">
        <v>5</v>
      </c>
      <c r="X7" s="646" t="str">
        <f>M2</f>
        <v>明善小体育館</v>
      </c>
      <c r="Y7" s="36">
        <v>1</v>
      </c>
      <c r="Z7" s="42" t="str">
        <f>試合結果一覧表!Z178</f>
        <v>南長野</v>
      </c>
    </row>
    <row r="8" spans="1:26" ht="28.5" customHeight="1" thickTop="1">
      <c r="B8" s="3">
        <f>試合結果一覧表!B179</f>
        <v>1</v>
      </c>
      <c r="C8" s="177">
        <f>試合結果一覧表!C179</f>
        <v>1</v>
      </c>
      <c r="D8" s="180" t="str">
        <f>試合結果一覧表!D179</f>
        <v>南長野</v>
      </c>
      <c r="E8" s="231">
        <f>試合結果一覧表!E179</f>
        <v>4</v>
      </c>
      <c r="F8" s="181" t="str">
        <f>試合結果一覧表!F179</f>
        <v>×</v>
      </c>
      <c r="G8" s="231">
        <f>試合結果一覧表!G179</f>
        <v>21</v>
      </c>
      <c r="H8" s="177">
        <f>試合結果一覧表!H179</f>
        <v>2</v>
      </c>
      <c r="I8" s="169" t="str">
        <f>試合結果一覧表!I179</f>
        <v>潟東ＪＶＣ</v>
      </c>
      <c r="J8" s="175">
        <f>試合結果一覧表!J179</f>
        <v>5</v>
      </c>
      <c r="K8" s="234" t="str">
        <f>試合結果一覧表!K179</f>
        <v>田尻</v>
      </c>
      <c r="M8" s="3">
        <f>試合結果一覧表!M179</f>
        <v>1</v>
      </c>
      <c r="N8" s="177">
        <f>試合結果一覧表!N179</f>
        <v>3</v>
      </c>
      <c r="O8" s="180" t="str">
        <f>試合結果一覧表!O179</f>
        <v>鼎</v>
      </c>
      <c r="P8" s="231">
        <f>試合結果一覧表!P179</f>
        <v>21</v>
      </c>
      <c r="Q8" s="181" t="str">
        <f>試合結果一覧表!Q179</f>
        <v>×</v>
      </c>
      <c r="R8" s="231">
        <f>試合結果一覧表!R179</f>
        <v>18</v>
      </c>
      <c r="S8" s="177">
        <f>試合結果一覧表!S179</f>
        <v>4</v>
      </c>
      <c r="T8" s="169" t="str">
        <f>試合結果一覧表!T179</f>
        <v>伊賀良</v>
      </c>
      <c r="U8" s="175">
        <f>試合結果一覧表!U179</f>
        <v>6</v>
      </c>
      <c r="V8" s="234" t="str">
        <f>試合結果一覧表!V179</f>
        <v>みすず</v>
      </c>
      <c r="X8" s="647"/>
      <c r="Y8" s="26">
        <v>2</v>
      </c>
      <c r="Z8" s="30" t="str">
        <f>試合結果一覧表!Z179</f>
        <v>潟東ＪＶＣ</v>
      </c>
    </row>
    <row r="9" spans="1:26" ht="28.5" customHeight="1">
      <c r="B9" s="4">
        <f>試合結果一覧表!B180</f>
        <v>2</v>
      </c>
      <c r="C9" s="172">
        <f>試合結果一覧表!C180</f>
        <v>5</v>
      </c>
      <c r="D9" s="182" t="str">
        <f>試合結果一覧表!D180</f>
        <v>田尻</v>
      </c>
      <c r="E9" s="232">
        <f>試合結果一覧表!E180</f>
        <v>12</v>
      </c>
      <c r="F9" s="16" t="str">
        <f>試合結果一覧表!F180</f>
        <v>×</v>
      </c>
      <c r="G9" s="232">
        <f>試合結果一覧表!G180</f>
        <v>21</v>
      </c>
      <c r="H9" s="172">
        <f>試合結果一覧表!H180</f>
        <v>6</v>
      </c>
      <c r="I9" s="240" t="str">
        <f>試合結果一覧表!I180</f>
        <v>みすず</v>
      </c>
      <c r="J9" s="172">
        <f>試合結果一覧表!J180</f>
        <v>2</v>
      </c>
      <c r="K9" s="7" t="str">
        <f>試合結果一覧表!K180</f>
        <v>潟東ＪＶＣ</v>
      </c>
      <c r="M9" s="4">
        <f>試合結果一覧表!M180</f>
        <v>2</v>
      </c>
      <c r="N9" s="172">
        <f>試合結果一覧表!N180</f>
        <v>7</v>
      </c>
      <c r="O9" s="182" t="str">
        <f>試合結果一覧表!O180</f>
        <v>松本ブルー</v>
      </c>
      <c r="P9" s="232">
        <f>試合結果一覧表!P180</f>
        <v>20</v>
      </c>
      <c r="Q9" s="16" t="str">
        <f>試合結果一覧表!Q180</f>
        <v>×</v>
      </c>
      <c r="R9" s="232">
        <f>試合結果一覧表!R180</f>
        <v>21</v>
      </c>
      <c r="S9" s="172">
        <f>試合結果一覧表!S180</f>
        <v>1</v>
      </c>
      <c r="T9" s="240" t="str">
        <f>試合結果一覧表!T180</f>
        <v>南長野</v>
      </c>
      <c r="U9" s="172">
        <f>試合結果一覧表!U180</f>
        <v>3</v>
      </c>
      <c r="V9" s="7" t="str">
        <f>試合結果一覧表!V180</f>
        <v>鼎</v>
      </c>
      <c r="X9" s="647"/>
      <c r="Y9" s="26">
        <v>3</v>
      </c>
      <c r="Z9" s="30" t="str">
        <f>試合結果一覧表!Z180</f>
        <v>鼎</v>
      </c>
    </row>
    <row r="10" spans="1:26" ht="28.5" customHeight="1">
      <c r="B10" s="239">
        <f>試合結果一覧表!B181</f>
        <v>3</v>
      </c>
      <c r="C10" s="172">
        <f>試合結果一覧表!C181</f>
        <v>2</v>
      </c>
      <c r="D10" s="241" t="str">
        <f>試合結果一覧表!D181</f>
        <v>潟東ＪＶＣ</v>
      </c>
      <c r="E10" s="232">
        <f>試合結果一覧表!E181</f>
        <v>21</v>
      </c>
      <c r="F10" s="16" t="str">
        <f>試合結果一覧表!F181</f>
        <v>×</v>
      </c>
      <c r="G10" s="232">
        <f>試合結果一覧表!G181</f>
        <v>12</v>
      </c>
      <c r="H10" s="172">
        <f>試合結果一覧表!H181</f>
        <v>3</v>
      </c>
      <c r="I10" s="240" t="str">
        <f>試合結果一覧表!I181</f>
        <v>鼎</v>
      </c>
      <c r="J10" s="172">
        <f>試合結果一覧表!J181</f>
        <v>1</v>
      </c>
      <c r="K10" s="7" t="str">
        <f>試合結果一覧表!K181</f>
        <v>南長野</v>
      </c>
      <c r="M10" s="239">
        <f>試合結果一覧表!M181</f>
        <v>3</v>
      </c>
      <c r="N10" s="172">
        <f>試合結果一覧表!N181</f>
        <v>4</v>
      </c>
      <c r="O10" s="241" t="str">
        <f>試合結果一覧表!O181</f>
        <v>伊賀良</v>
      </c>
      <c r="P10" s="232">
        <f>試合結果一覧表!P181</f>
        <v>21</v>
      </c>
      <c r="Q10" s="16" t="str">
        <f>試合結果一覧表!Q181</f>
        <v>×</v>
      </c>
      <c r="R10" s="232">
        <f>試合結果一覧表!R181</f>
        <v>14</v>
      </c>
      <c r="S10" s="172">
        <f>試合結果一覧表!S181</f>
        <v>5</v>
      </c>
      <c r="T10" s="240" t="str">
        <f>試合結果一覧表!T181</f>
        <v>田尻</v>
      </c>
      <c r="U10" s="172">
        <f>試合結果一覧表!U181</f>
        <v>7</v>
      </c>
      <c r="V10" s="7" t="str">
        <f>試合結果一覧表!V181</f>
        <v>松本ブルー</v>
      </c>
      <c r="X10" s="647"/>
      <c r="Y10" s="26">
        <v>4</v>
      </c>
      <c r="Z10" s="30" t="str">
        <f>試合結果一覧表!Z181</f>
        <v>伊賀良</v>
      </c>
    </row>
    <row r="11" spans="1:26" ht="28.5" customHeight="1">
      <c r="B11" s="239">
        <f>試合結果一覧表!B182</f>
        <v>4</v>
      </c>
      <c r="C11" s="176">
        <f>試合結果一覧表!C182</f>
        <v>6</v>
      </c>
      <c r="D11" s="241" t="str">
        <f>試合結果一覧表!D182</f>
        <v>みすず</v>
      </c>
      <c r="E11" s="233">
        <f>試合結果一覧表!E182</f>
        <v>21</v>
      </c>
      <c r="F11" s="178" t="str">
        <f>試合結果一覧表!F182</f>
        <v>×</v>
      </c>
      <c r="G11" s="233">
        <f>試合結果一覧表!G182</f>
        <v>13</v>
      </c>
      <c r="H11" s="176">
        <f>試合結果一覧表!H182</f>
        <v>7</v>
      </c>
      <c r="I11" s="240" t="str">
        <f>試合結果一覧表!I182</f>
        <v>松本ブルー</v>
      </c>
      <c r="J11" s="172">
        <f>試合結果一覧表!J182</f>
        <v>5</v>
      </c>
      <c r="K11" s="7" t="str">
        <f>試合結果一覧表!K182</f>
        <v>田尻</v>
      </c>
      <c r="M11" s="239">
        <f>試合結果一覧表!M182</f>
        <v>4</v>
      </c>
      <c r="N11" s="176">
        <f>試合結果一覧表!N182</f>
        <v>1</v>
      </c>
      <c r="O11" s="241" t="str">
        <f>試合結果一覧表!O182</f>
        <v>南長野</v>
      </c>
      <c r="P11" s="233">
        <f>試合結果一覧表!P182</f>
        <v>18</v>
      </c>
      <c r="Q11" s="178" t="str">
        <f>試合結果一覧表!Q182</f>
        <v>×</v>
      </c>
      <c r="R11" s="233">
        <f>試合結果一覧表!R182</f>
        <v>21</v>
      </c>
      <c r="S11" s="176">
        <f>試合結果一覧表!S182</f>
        <v>3</v>
      </c>
      <c r="T11" s="240" t="str">
        <f>試合結果一覧表!T182</f>
        <v>鼎</v>
      </c>
      <c r="U11" s="172">
        <f>試合結果一覧表!U182</f>
        <v>4</v>
      </c>
      <c r="V11" s="7" t="str">
        <f>試合結果一覧表!V182</f>
        <v>伊賀良</v>
      </c>
      <c r="X11" s="647"/>
      <c r="Y11" s="26">
        <v>5</v>
      </c>
      <c r="Z11" s="30" t="str">
        <f>試合結果一覧表!Z182</f>
        <v>田尻</v>
      </c>
    </row>
    <row r="12" spans="1:26" ht="28.5" customHeight="1">
      <c r="B12" s="239">
        <f>試合結果一覧表!B183</f>
        <v>5</v>
      </c>
      <c r="C12" s="172">
        <f>試合結果一覧表!C183</f>
        <v>2</v>
      </c>
      <c r="D12" s="241" t="str">
        <f>試合結果一覧表!D183</f>
        <v>潟東ＪＶＣ</v>
      </c>
      <c r="E12" s="232">
        <f>試合結果一覧表!E183</f>
        <v>21</v>
      </c>
      <c r="F12" s="16" t="str">
        <f>試合結果一覧表!F183</f>
        <v>×</v>
      </c>
      <c r="G12" s="232">
        <f>試合結果一覧表!G183</f>
        <v>14</v>
      </c>
      <c r="H12" s="172">
        <f>試合結果一覧表!H183</f>
        <v>4</v>
      </c>
      <c r="I12" s="240" t="str">
        <f>試合結果一覧表!I183</f>
        <v>伊賀良</v>
      </c>
      <c r="J12" s="172">
        <f>試合結果一覧表!J183</f>
        <v>6</v>
      </c>
      <c r="K12" s="7" t="str">
        <f>試合結果一覧表!K183</f>
        <v>みすず</v>
      </c>
      <c r="M12" s="239">
        <f>試合結果一覧表!M183</f>
        <v>5</v>
      </c>
      <c r="N12" s="172">
        <f>試合結果一覧表!N183</f>
        <v>3</v>
      </c>
      <c r="O12" s="241" t="str">
        <f>試合結果一覧表!O183</f>
        <v>鼎</v>
      </c>
      <c r="P12" s="232">
        <f>試合結果一覧表!P183</f>
        <v>21</v>
      </c>
      <c r="Q12" s="16" t="str">
        <f>試合結果一覧表!Q183</f>
        <v>×</v>
      </c>
      <c r="R12" s="232">
        <f>試合結果一覧表!R183</f>
        <v>14</v>
      </c>
      <c r="S12" s="172">
        <f>試合結果一覧表!S183</f>
        <v>5</v>
      </c>
      <c r="T12" s="240" t="str">
        <f>試合結果一覧表!T183</f>
        <v>田尻</v>
      </c>
      <c r="U12" s="172">
        <f>試合結果一覧表!U183</f>
        <v>7</v>
      </c>
      <c r="V12" s="7" t="str">
        <f>試合結果一覧表!V183</f>
        <v>松本ブルー</v>
      </c>
      <c r="X12" s="647"/>
      <c r="Y12" s="43">
        <v>6</v>
      </c>
      <c r="Z12" s="30" t="str">
        <f>試合結果一覧表!Z183</f>
        <v>みすず</v>
      </c>
    </row>
    <row r="13" spans="1:26" ht="28.5" customHeight="1" thickBot="1">
      <c r="B13" s="4">
        <f>試合結果一覧表!B184</f>
        <v>6</v>
      </c>
      <c r="C13" s="172">
        <f>試合結果一覧表!C184</f>
        <v>6</v>
      </c>
      <c r="D13" s="182" t="str">
        <f>試合結果一覧表!D184</f>
        <v>みすず</v>
      </c>
      <c r="E13" s="232">
        <f>試合結果一覧表!E184</f>
        <v>17</v>
      </c>
      <c r="F13" s="16" t="str">
        <f>試合結果一覧表!F184</f>
        <v>×</v>
      </c>
      <c r="G13" s="232">
        <f>試合結果一覧表!G184</f>
        <v>21</v>
      </c>
      <c r="H13" s="172">
        <f>試合結果一覧表!H184</f>
        <v>1</v>
      </c>
      <c r="I13" s="170" t="str">
        <f>試合結果一覧表!I184</f>
        <v>南長野</v>
      </c>
      <c r="J13" s="172">
        <f>試合結果一覧表!J184</f>
        <v>3</v>
      </c>
      <c r="K13" s="7" t="str">
        <f>試合結果一覧表!K184</f>
        <v>鼎</v>
      </c>
      <c r="L13" s="48"/>
      <c r="M13" s="4">
        <f>試合結果一覧表!M184</f>
        <v>6</v>
      </c>
      <c r="N13" s="172">
        <f>試合結果一覧表!N184</f>
        <v>7</v>
      </c>
      <c r="O13" s="182" t="str">
        <f>試合結果一覧表!O184</f>
        <v>松本ブルー</v>
      </c>
      <c r="P13" s="232">
        <f>試合結果一覧表!P184</f>
        <v>12</v>
      </c>
      <c r="Q13" s="16" t="str">
        <f>試合結果一覧表!Q184</f>
        <v>×</v>
      </c>
      <c r="R13" s="232">
        <f>試合結果一覧表!R184</f>
        <v>21</v>
      </c>
      <c r="S13" s="172">
        <f>試合結果一覧表!S184</f>
        <v>2</v>
      </c>
      <c r="T13" s="170" t="str">
        <f>試合結果一覧表!T184</f>
        <v>潟東ＪＶＣ</v>
      </c>
      <c r="U13" s="172">
        <f>試合結果一覧表!U184</f>
        <v>4</v>
      </c>
      <c r="V13" s="7" t="str">
        <f>試合結果一覧表!V184</f>
        <v>伊賀良</v>
      </c>
      <c r="X13" s="648"/>
      <c r="Y13" s="28">
        <v>7</v>
      </c>
      <c r="Z13" s="29" t="str">
        <f>試合結果一覧表!Z184</f>
        <v>松本ブルー</v>
      </c>
    </row>
    <row r="14" spans="1:26" ht="28.5" customHeight="1" thickBot="1">
      <c r="B14" s="6">
        <f>試合結果一覧表!B185</f>
        <v>7</v>
      </c>
      <c r="C14" s="174">
        <f>試合結果一覧表!C185</f>
        <v>4</v>
      </c>
      <c r="D14" s="183" t="str">
        <f>試合結果一覧表!D185</f>
        <v>伊賀良</v>
      </c>
      <c r="E14" s="243">
        <f>試合結果一覧表!E185</f>
        <v>13</v>
      </c>
      <c r="F14" s="179" t="str">
        <f>試合結果一覧表!F185</f>
        <v>×</v>
      </c>
      <c r="G14" s="243">
        <f>試合結果一覧表!G185</f>
        <v>21</v>
      </c>
      <c r="H14" s="173">
        <f>試合結果一覧表!H185</f>
        <v>6</v>
      </c>
      <c r="I14" s="171" t="str">
        <f>試合結果一覧表!I185</f>
        <v>みすず</v>
      </c>
      <c r="J14" s="173">
        <f>試合結果一覧表!J185</f>
        <v>1</v>
      </c>
      <c r="K14" s="8" t="str">
        <f>試合結果一覧表!K185</f>
        <v>南長野</v>
      </c>
      <c r="L14" s="49"/>
      <c r="M14" s="6">
        <f>試合結果一覧表!M185</f>
        <v>7</v>
      </c>
      <c r="N14" s="174">
        <f>試合結果一覧表!N185</f>
        <v>5</v>
      </c>
      <c r="O14" s="183" t="str">
        <f>試合結果一覧表!O185</f>
        <v>田尻</v>
      </c>
      <c r="P14" s="243">
        <f>試合結果一覧表!P185</f>
        <v>19</v>
      </c>
      <c r="Q14" s="179" t="str">
        <f>試合結果一覧表!Q185</f>
        <v>×</v>
      </c>
      <c r="R14" s="243">
        <f>試合結果一覧表!R185</f>
        <v>21</v>
      </c>
      <c r="S14" s="173">
        <f>試合結果一覧表!S185</f>
        <v>7</v>
      </c>
      <c r="T14" s="171" t="str">
        <f>試合結果一覧表!T185</f>
        <v>松本ブルー</v>
      </c>
      <c r="U14" s="173">
        <f>試合結果一覧表!U185</f>
        <v>2</v>
      </c>
      <c r="V14" s="8" t="str">
        <f>試合結果一覧表!V185</f>
        <v>潟東ＪＶＣ</v>
      </c>
      <c r="X14" s="44"/>
      <c r="Y14" s="20"/>
      <c r="Z14" s="46"/>
    </row>
    <row r="15" spans="1:26">
      <c r="B15" s="248"/>
      <c r="C15" s="248"/>
      <c r="E15" s="248"/>
      <c r="F15" s="248"/>
      <c r="G15" s="248"/>
      <c r="H15" s="248"/>
      <c r="J15" s="248"/>
      <c r="L15" s="248"/>
      <c r="M15" s="248"/>
      <c r="N15" s="248"/>
      <c r="P15" s="248"/>
      <c r="Q15" s="248"/>
      <c r="R15" s="248"/>
      <c r="S15" s="248"/>
      <c r="U15" s="248"/>
      <c r="X15" s="20"/>
      <c r="Y15" s="20"/>
      <c r="Z15" s="20"/>
    </row>
    <row r="16" spans="1:26" ht="26.25" customHeight="1">
      <c r="B16" s="640" t="s">
        <v>18</v>
      </c>
      <c r="C16" s="640"/>
      <c r="D16" s="641"/>
      <c r="E16" s="641"/>
      <c r="F16" s="12"/>
      <c r="G16" s="12"/>
      <c r="H16" s="12"/>
      <c r="I16" s="12"/>
      <c r="J16" s="12"/>
      <c r="K16" s="12"/>
      <c r="L16" s="248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21" t="s">
        <v>11</v>
      </c>
      <c r="Y16" s="20"/>
      <c r="Z16" s="20"/>
    </row>
    <row r="17" spans="2:26" ht="15.75" thickBot="1">
      <c r="B17" s="248"/>
      <c r="C17" s="248"/>
      <c r="E17" s="248"/>
      <c r="F17" s="248"/>
      <c r="G17" s="248"/>
      <c r="H17" s="248"/>
      <c r="J17" s="248"/>
      <c r="L17" s="248"/>
      <c r="M17" s="248"/>
      <c r="N17" s="248"/>
      <c r="P17" s="248"/>
      <c r="Q17" s="248"/>
      <c r="R17" s="248"/>
      <c r="S17" s="248"/>
      <c r="U17" s="248"/>
    </row>
    <row r="18" spans="2:26" ht="24.75" customHeight="1" thickBot="1">
      <c r="B18" s="642" t="s">
        <v>12</v>
      </c>
      <c r="C18" s="643"/>
      <c r="D18" s="643"/>
      <c r="E18" s="643"/>
      <c r="F18" s="643"/>
      <c r="G18" s="643"/>
      <c r="H18" s="643"/>
      <c r="I18" s="643"/>
      <c r="J18" s="643"/>
      <c r="K18" s="644"/>
      <c r="L18" s="248"/>
      <c r="M18" s="642" t="s">
        <v>13</v>
      </c>
      <c r="N18" s="643"/>
      <c r="O18" s="643"/>
      <c r="P18" s="643"/>
      <c r="Q18" s="643"/>
      <c r="R18" s="643"/>
      <c r="S18" s="643"/>
      <c r="T18" s="643"/>
      <c r="U18" s="643"/>
      <c r="V18" s="644"/>
      <c r="X18" s="39" t="s">
        <v>0</v>
      </c>
      <c r="Y18" s="40" t="s">
        <v>123</v>
      </c>
      <c r="Z18" s="41" t="s">
        <v>19</v>
      </c>
    </row>
    <row r="19" spans="2:26" ht="24.75" customHeight="1" thickTop="1" thickBot="1">
      <c r="B19" s="9" t="s">
        <v>2</v>
      </c>
      <c r="C19" s="14" t="s">
        <v>27</v>
      </c>
      <c r="D19" s="10" t="s">
        <v>3</v>
      </c>
      <c r="E19" s="10" t="s">
        <v>4</v>
      </c>
      <c r="F19" s="10"/>
      <c r="G19" s="10" t="s">
        <v>4</v>
      </c>
      <c r="H19" s="14" t="s">
        <v>27</v>
      </c>
      <c r="I19" s="10" t="s">
        <v>3</v>
      </c>
      <c r="J19" s="14" t="s">
        <v>27</v>
      </c>
      <c r="K19" s="11" t="s">
        <v>5</v>
      </c>
      <c r="L19" s="248"/>
      <c r="M19" s="9" t="s">
        <v>2</v>
      </c>
      <c r="N19" s="14" t="s">
        <v>27</v>
      </c>
      <c r="O19" s="10" t="s">
        <v>3</v>
      </c>
      <c r="P19" s="10" t="s">
        <v>4</v>
      </c>
      <c r="Q19" s="10"/>
      <c r="R19" s="10" t="s">
        <v>4</v>
      </c>
      <c r="S19" s="14" t="s">
        <v>27</v>
      </c>
      <c r="T19" s="10" t="s">
        <v>3</v>
      </c>
      <c r="U19" s="14" t="s">
        <v>27</v>
      </c>
      <c r="V19" s="11" t="s">
        <v>5</v>
      </c>
      <c r="X19" s="646" t="str">
        <f>X7</f>
        <v>明善小体育館</v>
      </c>
      <c r="Y19" s="36">
        <v>1</v>
      </c>
      <c r="Z19" s="42" t="str">
        <f>試合結果一覧表!Z190</f>
        <v>みすず</v>
      </c>
    </row>
    <row r="20" spans="2:26" ht="28.5" customHeight="1" thickTop="1">
      <c r="B20" s="3">
        <f>試合結果一覧表!B191</f>
        <v>1</v>
      </c>
      <c r="C20" s="177">
        <f>試合結果一覧表!C191</f>
        <v>1</v>
      </c>
      <c r="D20" s="180" t="str">
        <f>試合結果一覧表!D191</f>
        <v>みすず</v>
      </c>
      <c r="E20" s="231">
        <f>試合結果一覧表!E191</f>
        <v>20</v>
      </c>
      <c r="F20" s="181" t="str">
        <f>試合結果一覧表!F191</f>
        <v>×</v>
      </c>
      <c r="G20" s="231">
        <f>試合結果一覧表!G191</f>
        <v>21</v>
      </c>
      <c r="H20" s="177">
        <f>試合結果一覧表!H191</f>
        <v>2</v>
      </c>
      <c r="I20" s="169" t="str">
        <f>試合結果一覧表!I191</f>
        <v>田尻</v>
      </c>
      <c r="J20" s="175">
        <f>試合結果一覧表!J191</f>
        <v>5</v>
      </c>
      <c r="K20" s="234" t="str">
        <f>試合結果一覧表!K191</f>
        <v>高陵</v>
      </c>
      <c r="M20" s="3">
        <f>試合結果一覧表!M191</f>
        <v>1</v>
      </c>
      <c r="N20" s="177">
        <f>試合結果一覧表!N191</f>
        <v>3</v>
      </c>
      <c r="O20" s="180" t="str">
        <f>試合結果一覧表!O191</f>
        <v>丸子塩川</v>
      </c>
      <c r="P20" s="231">
        <f>試合結果一覧表!P191</f>
        <v>21</v>
      </c>
      <c r="Q20" s="181" t="str">
        <f>試合結果一覧表!Q191</f>
        <v>×</v>
      </c>
      <c r="R20" s="231">
        <f>試合結果一覧表!R191</f>
        <v>9</v>
      </c>
      <c r="S20" s="177">
        <f>試合結果一覧表!S191</f>
        <v>4</v>
      </c>
      <c r="T20" s="169" t="str">
        <f>試合結果一覧表!T191</f>
        <v>駒ヶ根</v>
      </c>
      <c r="U20" s="175">
        <f>試合結果一覧表!U191</f>
        <v>6</v>
      </c>
      <c r="V20" s="234" t="str">
        <f>試合結果一覧表!V191</f>
        <v>松本ブルー</v>
      </c>
      <c r="X20" s="647"/>
      <c r="Y20" s="26">
        <v>2</v>
      </c>
      <c r="Z20" s="30" t="str">
        <f>試合結果一覧表!Z191</f>
        <v>田尻</v>
      </c>
    </row>
    <row r="21" spans="2:26" ht="28.5" customHeight="1">
      <c r="B21" s="4">
        <f>試合結果一覧表!B192</f>
        <v>2</v>
      </c>
      <c r="C21" s="172">
        <f>試合結果一覧表!C192</f>
        <v>5</v>
      </c>
      <c r="D21" s="182" t="str">
        <f>試合結果一覧表!D192</f>
        <v>高陵</v>
      </c>
      <c r="E21" s="232">
        <f>試合結果一覧表!E192</f>
        <v>21</v>
      </c>
      <c r="F21" s="16" t="str">
        <f>試合結果一覧表!F192</f>
        <v>×</v>
      </c>
      <c r="G21" s="232">
        <f>試合結果一覧表!G192</f>
        <v>17</v>
      </c>
      <c r="H21" s="172">
        <f>試合結果一覧表!H192</f>
        <v>6</v>
      </c>
      <c r="I21" s="240" t="str">
        <f>試合結果一覧表!I192</f>
        <v>松本ブルー</v>
      </c>
      <c r="J21" s="172">
        <f>試合結果一覧表!J192</f>
        <v>1</v>
      </c>
      <c r="K21" s="7" t="str">
        <f>試合結果一覧表!K192</f>
        <v>みすず</v>
      </c>
      <c r="M21" s="4">
        <f>試合結果一覧表!M192</f>
        <v>2</v>
      </c>
      <c r="N21" s="172">
        <f>試合結果一覧表!N192</f>
        <v>2</v>
      </c>
      <c r="O21" s="182" t="str">
        <f>試合結果一覧表!O192</f>
        <v>田尻</v>
      </c>
      <c r="P21" s="232">
        <f>試合結果一覧表!P192</f>
        <v>15</v>
      </c>
      <c r="Q21" s="16" t="str">
        <f>試合結果一覧表!Q192</f>
        <v>×</v>
      </c>
      <c r="R21" s="232">
        <f>試合結果一覧表!R192</f>
        <v>21</v>
      </c>
      <c r="S21" s="172">
        <f>試合結果一覧表!S192</f>
        <v>3</v>
      </c>
      <c r="T21" s="240" t="str">
        <f>試合結果一覧表!T192</f>
        <v>丸子塩川</v>
      </c>
      <c r="U21" s="172">
        <f>試合結果一覧表!U192</f>
        <v>4</v>
      </c>
      <c r="V21" s="7" t="str">
        <f>試合結果一覧表!V192</f>
        <v>駒ヶ根</v>
      </c>
      <c r="X21" s="647"/>
      <c r="Y21" s="26">
        <v>3</v>
      </c>
      <c r="Z21" s="30" t="str">
        <f>試合結果一覧表!Z192</f>
        <v>丸子塩川</v>
      </c>
    </row>
    <row r="22" spans="2:26" ht="28.5" customHeight="1">
      <c r="B22" s="239">
        <f>試合結果一覧表!B193</f>
        <v>3</v>
      </c>
      <c r="C22" s="172">
        <f>試合結果一覧表!C193</f>
        <v>4</v>
      </c>
      <c r="D22" s="241" t="str">
        <f>試合結果一覧表!D193</f>
        <v>駒ヶ根</v>
      </c>
      <c r="E22" s="232">
        <f>試合結果一覧表!E193</f>
        <v>17</v>
      </c>
      <c r="F22" s="16" t="str">
        <f>試合結果一覧表!F193</f>
        <v>×</v>
      </c>
      <c r="G22" s="232">
        <f>試合結果一覧表!G193</f>
        <v>21</v>
      </c>
      <c r="H22" s="172">
        <f>試合結果一覧表!H193</f>
        <v>5</v>
      </c>
      <c r="I22" s="240" t="str">
        <f>試合結果一覧表!I193</f>
        <v>高陵</v>
      </c>
      <c r="J22" s="172">
        <f>試合結果一覧表!J193</f>
        <v>2</v>
      </c>
      <c r="K22" s="7" t="str">
        <f>試合結果一覧表!K193</f>
        <v>田尻</v>
      </c>
      <c r="M22" s="239">
        <f>試合結果一覧表!M193</f>
        <v>3</v>
      </c>
      <c r="N22" s="172">
        <f>試合結果一覧表!N193</f>
        <v>6</v>
      </c>
      <c r="O22" s="241" t="str">
        <f>試合結果一覧表!O193</f>
        <v>松本ブルー</v>
      </c>
      <c r="P22" s="232">
        <f>試合結果一覧表!P193</f>
        <v>15</v>
      </c>
      <c r="Q22" s="16" t="str">
        <f>試合結果一覧表!Q193</f>
        <v>×</v>
      </c>
      <c r="R22" s="232">
        <f>試合結果一覧表!R193</f>
        <v>21</v>
      </c>
      <c r="S22" s="172">
        <f>試合結果一覧表!S193</f>
        <v>1</v>
      </c>
      <c r="T22" s="240" t="str">
        <f>試合結果一覧表!T193</f>
        <v>みすず</v>
      </c>
      <c r="U22" s="172">
        <f>試合結果一覧表!U193</f>
        <v>3</v>
      </c>
      <c r="V22" s="7" t="str">
        <f>試合結果一覧表!V193</f>
        <v>丸子塩川</v>
      </c>
      <c r="X22" s="647"/>
      <c r="Y22" s="26">
        <v>4</v>
      </c>
      <c r="Z22" s="30" t="str">
        <f>試合結果一覧表!Z193</f>
        <v>駒ヶ根</v>
      </c>
    </row>
    <row r="23" spans="2:26" ht="28.5" customHeight="1">
      <c r="B23" s="239">
        <f>試合結果一覧表!B194</f>
        <v>4</v>
      </c>
      <c r="C23" s="176">
        <f>試合結果一覧表!C194</f>
        <v>1</v>
      </c>
      <c r="D23" s="241" t="str">
        <f>試合結果一覧表!D194</f>
        <v>みすず</v>
      </c>
      <c r="E23" s="233">
        <f>試合結果一覧表!E194</f>
        <v>21</v>
      </c>
      <c r="F23" s="178" t="str">
        <f>試合結果一覧表!F194</f>
        <v>×</v>
      </c>
      <c r="G23" s="233">
        <f>試合結果一覧表!G194</f>
        <v>9</v>
      </c>
      <c r="H23" s="176">
        <f>試合結果一覧表!H194</f>
        <v>3</v>
      </c>
      <c r="I23" s="240" t="str">
        <f>試合結果一覧表!I194</f>
        <v>丸子塩川</v>
      </c>
      <c r="J23" s="172">
        <f>試合結果一覧表!J194</f>
        <v>5</v>
      </c>
      <c r="K23" s="7" t="str">
        <f>試合結果一覧表!K194</f>
        <v>高陵</v>
      </c>
      <c r="M23" s="239">
        <f>試合結果一覧表!M194</f>
        <v>4</v>
      </c>
      <c r="N23" s="176">
        <f>試合結果一覧表!N194</f>
        <v>2</v>
      </c>
      <c r="O23" s="241" t="str">
        <f>試合結果一覧表!O194</f>
        <v>田尻</v>
      </c>
      <c r="P23" s="233">
        <f>試合結果一覧表!P194</f>
        <v>18</v>
      </c>
      <c r="Q23" s="178" t="str">
        <f>試合結果一覧表!Q194</f>
        <v>×</v>
      </c>
      <c r="R23" s="233">
        <f>試合結果一覧表!R194</f>
        <v>21</v>
      </c>
      <c r="S23" s="176">
        <f>試合結果一覧表!S194</f>
        <v>4</v>
      </c>
      <c r="T23" s="240" t="str">
        <f>試合結果一覧表!T194</f>
        <v>駒ヶ根</v>
      </c>
      <c r="U23" s="172">
        <f>試合結果一覧表!U194</f>
        <v>6</v>
      </c>
      <c r="V23" s="7" t="str">
        <f>試合結果一覧表!V194</f>
        <v>松本ブルー</v>
      </c>
      <c r="X23" s="647"/>
      <c r="Y23" s="26">
        <v>5</v>
      </c>
      <c r="Z23" s="30" t="str">
        <f>試合結果一覧表!Z194</f>
        <v>高陵</v>
      </c>
    </row>
    <row r="24" spans="2:26" ht="28.5" customHeight="1">
      <c r="B24" s="239">
        <f>試合結果一覧表!B195</f>
        <v>5</v>
      </c>
      <c r="C24" s="172">
        <f>試合結果一覧表!C195</f>
        <v>5</v>
      </c>
      <c r="D24" s="241" t="str">
        <f>試合結果一覧表!D195</f>
        <v>高陵</v>
      </c>
      <c r="E24" s="232">
        <f>試合結果一覧表!E195</f>
        <v>19</v>
      </c>
      <c r="F24" s="16" t="str">
        <f>試合結果一覧表!F195</f>
        <v>×</v>
      </c>
      <c r="G24" s="232">
        <f>試合結果一覧表!G195</f>
        <v>21</v>
      </c>
      <c r="H24" s="172">
        <f>試合結果一覧表!H195</f>
        <v>1</v>
      </c>
      <c r="I24" s="240" t="str">
        <f>試合結果一覧表!I195</f>
        <v>みすず</v>
      </c>
      <c r="J24" s="172">
        <f>試合結果一覧表!J195</f>
        <v>3</v>
      </c>
      <c r="K24" s="7" t="str">
        <f>試合結果一覧表!K195</f>
        <v>丸子塩川</v>
      </c>
      <c r="M24" s="239">
        <f>試合結果一覧表!M195</f>
        <v>5</v>
      </c>
      <c r="N24" s="172">
        <f>試合結果一覧表!N195</f>
        <v>6</v>
      </c>
      <c r="O24" s="241" t="str">
        <f>試合結果一覧表!O195</f>
        <v>松本ブルー</v>
      </c>
      <c r="P24" s="232">
        <f>試合結果一覧表!P195</f>
        <v>21</v>
      </c>
      <c r="Q24" s="16" t="str">
        <f>試合結果一覧表!Q195</f>
        <v>×</v>
      </c>
      <c r="R24" s="232">
        <f>試合結果一覧表!R195</f>
        <v>16</v>
      </c>
      <c r="S24" s="172">
        <f>試合結果一覧表!S195</f>
        <v>2</v>
      </c>
      <c r="T24" s="240" t="str">
        <f>試合結果一覧表!T195</f>
        <v>田尻</v>
      </c>
      <c r="U24" s="172">
        <f>試合結果一覧表!U195</f>
        <v>4</v>
      </c>
      <c r="V24" s="7" t="str">
        <f>試合結果一覧表!V195</f>
        <v>駒ヶ根</v>
      </c>
      <c r="X24" s="647"/>
      <c r="Y24" s="43">
        <v>6</v>
      </c>
      <c r="Z24" s="30" t="str">
        <f>試合結果一覧表!Z195</f>
        <v>松本ブルー</v>
      </c>
    </row>
    <row r="25" spans="2:26" ht="28.5" customHeight="1" thickBot="1">
      <c r="B25" s="4">
        <f>試合結果一覧表!B196</f>
        <v>6</v>
      </c>
      <c r="C25" s="172">
        <f>試合結果一覧表!C196</f>
        <v>3</v>
      </c>
      <c r="D25" s="182" t="str">
        <f>試合結果一覧表!D196</f>
        <v>丸子塩川</v>
      </c>
      <c r="E25" s="232">
        <f>試合結果一覧表!E196</f>
        <v>19</v>
      </c>
      <c r="F25" s="16" t="str">
        <f>試合結果一覧表!F196</f>
        <v>×</v>
      </c>
      <c r="G25" s="232">
        <f>試合結果一覧表!G196</f>
        <v>21</v>
      </c>
      <c r="H25" s="172">
        <f>試合結果一覧表!H196</f>
        <v>5</v>
      </c>
      <c r="I25" s="170" t="str">
        <f>試合結果一覧表!I196</f>
        <v>高陵</v>
      </c>
      <c r="J25" s="172">
        <f>試合結果一覧表!J196</f>
        <v>1</v>
      </c>
      <c r="K25" s="7" t="str">
        <f>試合結果一覧表!K196</f>
        <v>みすず</v>
      </c>
      <c r="L25" s="48"/>
      <c r="M25" s="4">
        <f>試合結果一覧表!M196</f>
        <v>6</v>
      </c>
      <c r="N25" s="172">
        <f>試合結果一覧表!N196</f>
        <v>4</v>
      </c>
      <c r="O25" s="182" t="str">
        <f>試合結果一覧表!O196</f>
        <v>駒ヶ根</v>
      </c>
      <c r="P25" s="232">
        <f>試合結果一覧表!P196</f>
        <v>18</v>
      </c>
      <c r="Q25" s="16" t="str">
        <f>試合結果一覧表!Q196</f>
        <v>×</v>
      </c>
      <c r="R25" s="232">
        <f>試合結果一覧表!R196</f>
        <v>21</v>
      </c>
      <c r="S25" s="172">
        <f>試合結果一覧表!S196</f>
        <v>6</v>
      </c>
      <c r="T25" s="170" t="str">
        <f>試合結果一覧表!T196</f>
        <v>松本ブルー</v>
      </c>
      <c r="U25" s="172">
        <f>試合結果一覧表!U196</f>
        <v>2</v>
      </c>
      <c r="V25" s="7" t="str">
        <f>試合結果一覧表!V196</f>
        <v>田尻</v>
      </c>
      <c r="X25" s="648"/>
      <c r="Y25" s="28">
        <v>7</v>
      </c>
      <c r="Z25" s="29" t="str">
        <f>試合結果一覧表!Z196</f>
        <v/>
      </c>
    </row>
    <row r="26" spans="2:26" ht="28.5" customHeight="1" thickBot="1">
      <c r="B26" s="6">
        <f>試合結果一覧表!B197</f>
        <v>7</v>
      </c>
      <c r="C26" s="174">
        <f>試合結果一覧表!C197</f>
        <v>4</v>
      </c>
      <c r="D26" s="183" t="str">
        <f>試合結果一覧表!D197</f>
        <v>駒ヶ根</v>
      </c>
      <c r="E26" s="243">
        <f>試合結果一覧表!E197</f>
        <v>21</v>
      </c>
      <c r="F26" s="179" t="str">
        <f>試合結果一覧表!F197</f>
        <v>×</v>
      </c>
      <c r="G26" s="243">
        <f>試合結果一覧表!G197</f>
        <v>17</v>
      </c>
      <c r="H26" s="173">
        <f>試合結果一覧表!H197</f>
        <v>1</v>
      </c>
      <c r="I26" s="171" t="str">
        <f>試合結果一覧表!I197</f>
        <v>みすず</v>
      </c>
      <c r="J26" s="173">
        <f>試合結果一覧表!J197</f>
        <v>3</v>
      </c>
      <c r="K26" s="8" t="str">
        <f>試合結果一覧表!K197</f>
        <v>丸子塩川</v>
      </c>
      <c r="L26" s="49"/>
      <c r="M26" s="6">
        <f>試合結果一覧表!M197</f>
        <v>7</v>
      </c>
      <c r="N26" s="174">
        <f>試合結果一覧表!N197</f>
        <v>5</v>
      </c>
      <c r="O26" s="183" t="str">
        <f>試合結果一覧表!O197</f>
        <v>高陵</v>
      </c>
      <c r="P26" s="243">
        <f>試合結果一覧表!P197</f>
        <v>21</v>
      </c>
      <c r="Q26" s="179" t="str">
        <f>試合結果一覧表!Q197</f>
        <v>×</v>
      </c>
      <c r="R26" s="243">
        <f>試合結果一覧表!R197</f>
        <v>14</v>
      </c>
      <c r="S26" s="173">
        <f>試合結果一覧表!S197</f>
        <v>2</v>
      </c>
      <c r="T26" s="171" t="str">
        <f>試合結果一覧表!T197</f>
        <v>田尻</v>
      </c>
      <c r="U26" s="173">
        <f>試合結果一覧表!U197</f>
        <v>6</v>
      </c>
      <c r="V26" s="8" t="str">
        <f>試合結果一覧表!V197</f>
        <v>松本ブルー</v>
      </c>
      <c r="X26" s="44"/>
      <c r="Y26" s="20"/>
      <c r="Z26" s="46"/>
    </row>
  </sheetData>
  <dataConsolidate/>
  <mergeCells count="11">
    <mergeCell ref="E2:K2"/>
    <mergeCell ref="M2:Q2"/>
    <mergeCell ref="R2:V2"/>
    <mergeCell ref="B4:E4"/>
    <mergeCell ref="B6:K6"/>
    <mergeCell ref="M6:V6"/>
    <mergeCell ref="X7:X13"/>
    <mergeCell ref="B16:E16"/>
    <mergeCell ref="B18:K18"/>
    <mergeCell ref="M18:V18"/>
    <mergeCell ref="X19:X25"/>
  </mergeCells>
  <phoneticPr fontId="2"/>
  <conditionalFormatting sqref="H8:K14 C8:D14">
    <cfRule type="cellIs" dxfId="31" priority="32" operator="equal">
      <formula>0</formula>
    </cfRule>
  </conditionalFormatting>
  <conditionalFormatting sqref="N8:N14">
    <cfRule type="cellIs" dxfId="30" priority="31" operator="equal">
      <formula>0</formula>
    </cfRule>
  </conditionalFormatting>
  <conditionalFormatting sqref="O8:O14">
    <cfRule type="cellIs" dxfId="29" priority="30" operator="equal">
      <formula>0</formula>
    </cfRule>
  </conditionalFormatting>
  <conditionalFormatting sqref="S8:V14">
    <cfRule type="cellIs" dxfId="28" priority="29" operator="equal">
      <formula>0</formula>
    </cfRule>
  </conditionalFormatting>
  <conditionalFormatting sqref="H20:K26 C20:D26">
    <cfRule type="cellIs" dxfId="27" priority="28" operator="equal">
      <formula>0</formula>
    </cfRule>
  </conditionalFormatting>
  <conditionalFormatting sqref="N20:N26">
    <cfRule type="cellIs" dxfId="26" priority="27" operator="equal">
      <formula>0</formula>
    </cfRule>
  </conditionalFormatting>
  <conditionalFormatting sqref="O20:O26">
    <cfRule type="cellIs" dxfId="25" priority="26" operator="equal">
      <formula>0</formula>
    </cfRule>
  </conditionalFormatting>
  <conditionalFormatting sqref="S20:V26">
    <cfRule type="cellIs" dxfId="24" priority="25" operator="equal">
      <formula>0</formula>
    </cfRule>
  </conditionalFormatting>
  <printOptions verticalCentered="1"/>
  <pageMargins left="0.36" right="0.23622047244094491" top="0.6692913385826772" bottom="0.6692913385826772" header="0.31496062992125984" footer="0.31496062992125984"/>
  <pageSetup paperSize="8" scale="85" orientation="landscape" horizontalDpi="4294967293" r:id="rId1"/>
  <rowBreaks count="1" manualBreakCount="1">
    <brk id="1" max="5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対戦チーム表</vt:lpstr>
      <vt:lpstr>試合結果一覧表</vt:lpstr>
      <vt:lpstr>島立</vt:lpstr>
      <vt:lpstr>島立小</vt:lpstr>
      <vt:lpstr>芝沢</vt:lpstr>
      <vt:lpstr>臨空</vt:lpstr>
      <vt:lpstr>里山辺</vt:lpstr>
      <vt:lpstr>本郷</vt:lpstr>
      <vt:lpstr>明善</vt:lpstr>
      <vt:lpstr>内田</vt:lpstr>
      <vt:lpstr>波田小</vt:lpstr>
      <vt:lpstr>波田 </vt:lpstr>
      <vt:lpstr>試合結果一覧表!Print_Area</vt:lpstr>
      <vt:lpstr>芝沢!Print_Area</vt:lpstr>
      <vt:lpstr>島立!Print_Area</vt:lpstr>
      <vt:lpstr>島立小!Print_Area</vt:lpstr>
      <vt:lpstr>内田!Print_Area</vt:lpstr>
      <vt:lpstr>'波田 '!Print_Area</vt:lpstr>
      <vt:lpstr>波田小!Print_Area</vt:lpstr>
      <vt:lpstr>本郷!Print_Area</vt:lpstr>
      <vt:lpstr>明善!Print_Area</vt:lpstr>
      <vt:lpstr>里山辺!Print_Area</vt:lpstr>
      <vt:lpstr>臨空!Print_Area</vt:lpstr>
      <vt:lpstr>島立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azumix7</cp:lastModifiedBy>
  <cp:lastPrinted>2016-09-01T05:58:19Z</cp:lastPrinted>
  <dcterms:created xsi:type="dcterms:W3CDTF">2015-08-26T12:59:48Z</dcterms:created>
  <dcterms:modified xsi:type="dcterms:W3CDTF">2016-09-09T06:03:01Z</dcterms:modified>
</cp:coreProperties>
</file>